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235" windowHeight="2625" tabRatio="530" firstSheet="6" activeTab="11"/>
  </bookViews>
  <sheets>
    <sheet name="ХВС январь" sheetId="1" r:id="rId1"/>
    <sheet name="ХВС февр" sheetId="2" r:id="rId2"/>
    <sheet name="ХВС март" sheetId="3" r:id="rId3"/>
    <sheet name="ХВС апрель" sheetId="4" r:id="rId4"/>
    <sheet name="ХВС май" sheetId="5" r:id="rId5"/>
    <sheet name="ХВС июнь" sheetId="6" r:id="rId6"/>
    <sheet name="ХВС июль" sheetId="7" r:id="rId7"/>
    <sheet name="ХВС август" sheetId="8" r:id="rId8"/>
    <sheet name="ХВС сентябрь" sheetId="9" r:id="rId9"/>
    <sheet name="ХВС октябрь" sheetId="10" r:id="rId10"/>
    <sheet name="ХВС ноябрь" sheetId="11" r:id="rId11"/>
    <sheet name="ХВС декабрь" sheetId="12" r:id="rId12"/>
  </sheets>
  <definedNames/>
  <calcPr fullCalcOnLoad="1"/>
</workbook>
</file>

<file path=xl/sharedStrings.xml><?xml version="1.0" encoding="utf-8"?>
<sst xmlns="http://schemas.openxmlformats.org/spreadsheetml/2006/main" count="549" uniqueCount="121">
  <si>
    <t>УТВЕРЖДАЮ</t>
  </si>
  <si>
    <t>Ведомость</t>
  </si>
  <si>
    <t>Адрес</t>
  </si>
  <si>
    <t>Потери в подвале куб.м</t>
  </si>
  <si>
    <t>Расход ГВС к распред.по дому куб.м.</t>
  </si>
  <si>
    <t>слив на кап.рем.</t>
  </si>
  <si>
    <t>аварии</t>
  </si>
  <si>
    <t>П.Строителей</t>
  </si>
  <si>
    <t>5а</t>
  </si>
  <si>
    <t>6а</t>
  </si>
  <si>
    <t>Молодежная</t>
  </si>
  <si>
    <t>2а</t>
  </si>
  <si>
    <t>9.</t>
  </si>
  <si>
    <t>9/1..</t>
  </si>
  <si>
    <t>Мира</t>
  </si>
  <si>
    <t>Ак.Курчатова</t>
  </si>
  <si>
    <t>.1/11</t>
  </si>
  <si>
    <t>3а</t>
  </si>
  <si>
    <t>3б</t>
  </si>
  <si>
    <t>3в</t>
  </si>
  <si>
    <t>Дружба</t>
  </si>
  <si>
    <t>К.бульвар</t>
  </si>
  <si>
    <t>6б</t>
  </si>
  <si>
    <t>8а</t>
  </si>
  <si>
    <t>8б</t>
  </si>
  <si>
    <t>10а</t>
  </si>
  <si>
    <t>10б</t>
  </si>
  <si>
    <t>И Т О Г О :</t>
  </si>
  <si>
    <t>общ площ кв.м ( в т.ч.неж.п.)</t>
  </si>
  <si>
    <t>исп.Габдуллина</t>
  </si>
  <si>
    <t>Начисл  индивид потребл   куб.м        (в т.ч.неж помещ)</t>
  </si>
  <si>
    <t>в т.ч нежил  пом куб.м.</t>
  </si>
  <si>
    <t>Студ</t>
  </si>
  <si>
    <t>2Г</t>
  </si>
  <si>
    <t xml:space="preserve">  по расходу  холодной  воды в жил. фонде  города  за январь 2014г.</t>
  </si>
  <si>
    <t xml:space="preserve">  по расходу  холодной  воды в жил. фонде  города  за март 2014г.</t>
  </si>
  <si>
    <t xml:space="preserve">  по расходу  холодной  воды в жил. фонде  города  за февраль 2014г.</t>
  </si>
  <si>
    <t>проч.п</t>
  </si>
  <si>
    <t>Расход ХВС к распред.по дому куб.м.</t>
  </si>
  <si>
    <t xml:space="preserve">  по расходу  холодной  воды в жил. фонде  города  за апрель 2014г.</t>
  </si>
  <si>
    <t>Расход  ХВС по ОДПУ куб.м</t>
  </si>
  <si>
    <t>Расход ХГВС по ОДПУ куб.м</t>
  </si>
  <si>
    <t xml:space="preserve"> ОДН        по ХВС  куб.м.</t>
  </si>
  <si>
    <t>ОДН    по ХВС куб.м/кв.м</t>
  </si>
  <si>
    <t xml:space="preserve">  по расходу  холодной  воды в жил. фонде  города  за май 2014г.</t>
  </si>
  <si>
    <t xml:space="preserve">  по расходу  холодной  воды в жил. фонде  города  за июнь 2014г.</t>
  </si>
  <si>
    <r>
      <t xml:space="preserve">по  расходу  </t>
    </r>
    <r>
      <rPr>
        <b/>
        <sz val="8"/>
        <rFont val="Arial"/>
        <family val="2"/>
      </rPr>
      <t>ХОЛОДНОЙ ВОДЫ</t>
    </r>
    <r>
      <rPr>
        <sz val="8"/>
        <rFont val="Arial"/>
        <family val="2"/>
      </rPr>
      <t xml:space="preserve"> в жилом  фонде  г.Агидель  за </t>
    </r>
    <r>
      <rPr>
        <b/>
        <sz val="8"/>
        <rFont val="Arial"/>
        <family val="2"/>
      </rPr>
      <t>июль</t>
    </r>
    <r>
      <rPr>
        <sz val="8"/>
        <rFont val="Arial"/>
        <family val="2"/>
      </rPr>
      <t xml:space="preserve"> 2014г.</t>
    </r>
  </si>
  <si>
    <t>Общая площадь                        (в т.ч.неж.пом.)                кв.м.</t>
  </si>
  <si>
    <t>Расход  ХВС по ОДПУ                    куб.м.</t>
  </si>
  <si>
    <t>Начисл. индив.п(в т.ч неж помещ.) куб.м</t>
  </si>
  <si>
    <t xml:space="preserve">    ОДН  по ХВС  куб.м</t>
  </si>
  <si>
    <t>Стр2</t>
  </si>
  <si>
    <t>Др4</t>
  </si>
  <si>
    <t>итого</t>
  </si>
  <si>
    <t>К/б10</t>
  </si>
  <si>
    <t>Мол2</t>
  </si>
  <si>
    <t>Ст14</t>
  </si>
  <si>
    <t>Мир4</t>
  </si>
  <si>
    <t>Кур3б</t>
  </si>
  <si>
    <t>Кур7</t>
  </si>
  <si>
    <t>К/б8</t>
  </si>
  <si>
    <t>К/б6</t>
  </si>
  <si>
    <t>Мол9</t>
  </si>
  <si>
    <t>9/1</t>
  </si>
  <si>
    <t>Стр5</t>
  </si>
  <si>
    <t>Стр1</t>
  </si>
  <si>
    <t>Стр3</t>
  </si>
  <si>
    <t>Стр7</t>
  </si>
  <si>
    <t>Стр9</t>
  </si>
  <si>
    <t>Кур3в</t>
  </si>
  <si>
    <t>мол 2Г</t>
  </si>
  <si>
    <t>Всего</t>
  </si>
  <si>
    <t>Исп.  Габдуллина</t>
  </si>
  <si>
    <t>ОДН     куб.м  / кв.м.</t>
  </si>
  <si>
    <r>
      <t xml:space="preserve"> </t>
    </r>
    <r>
      <rPr>
        <b/>
        <sz val="8"/>
        <rFont val="Arial"/>
        <family val="2"/>
      </rPr>
      <t>П.Строителей, Дружбы</t>
    </r>
  </si>
  <si>
    <r>
      <t xml:space="preserve"> </t>
    </r>
    <r>
      <rPr>
        <b/>
        <sz val="8"/>
        <rFont val="Arial"/>
        <family val="2"/>
      </rPr>
      <t>Молодежная ,К/бульвар</t>
    </r>
  </si>
  <si>
    <t xml:space="preserve">Мира, А.Курчатова </t>
  </si>
  <si>
    <t>А.Курч., К/бульвар</t>
  </si>
  <si>
    <t>К/бул, Молодеж</t>
  </si>
  <si>
    <t>П.Строит, Курч</t>
  </si>
  <si>
    <t>П.Строителей, Дружбы</t>
  </si>
  <si>
    <r>
      <t xml:space="preserve">  </t>
    </r>
    <r>
      <rPr>
        <b/>
        <sz val="8"/>
        <rFont val="Arial"/>
        <family val="2"/>
      </rPr>
      <t>Молод, К/бул., студенч</t>
    </r>
  </si>
  <si>
    <t>Мира, А.Курч</t>
  </si>
  <si>
    <t>А.Курч., К/бул</t>
  </si>
  <si>
    <t>К/бул.,Молод., П.Стр</t>
  </si>
  <si>
    <t>П.Стр,Курч, Молод</t>
  </si>
  <si>
    <t xml:space="preserve"> итого</t>
  </si>
  <si>
    <t>мол10</t>
  </si>
  <si>
    <t>всего</t>
  </si>
  <si>
    <t>Стр5а</t>
  </si>
  <si>
    <t>А К11</t>
  </si>
  <si>
    <t>Мира5</t>
  </si>
  <si>
    <t>П.Строител, Молод, А.Курч</t>
  </si>
  <si>
    <t>А.Курч, К/бульв</t>
  </si>
  <si>
    <t>Молод, К/бульвар</t>
  </si>
  <si>
    <t>Мира, П.Строит, А.Курч</t>
  </si>
  <si>
    <t>К/бул, Молод, П.Стр</t>
  </si>
  <si>
    <t>А.Курч,Студ.,Мира</t>
  </si>
  <si>
    <t>Общая площадь                        (в т.ч.неж.пом.)             (кв.м.)</t>
  </si>
  <si>
    <t>Расход  ХВС по ОДПУ                  (куб.м.)</t>
  </si>
  <si>
    <t>Расход ХВС к распред.по дому           (куб.м.)</t>
  </si>
  <si>
    <t>Начисл. индив.п(в т.ч неж помещ.) (куб.м)</t>
  </si>
  <si>
    <t xml:space="preserve">    ОДН  по ХВС  (куб.м)</t>
  </si>
  <si>
    <t>ОДН по ХВС                      (куб.м  / кв.м.)</t>
  </si>
  <si>
    <t>Общая площадь                        (в т.ч.неж.пом.)               ( кв.м.)</t>
  </si>
  <si>
    <t>Расход ХВС к распред.по дому(куб.м.)</t>
  </si>
  <si>
    <t>ОДН   за текущ. м-ц                             (куб.м  / кв.м.)</t>
  </si>
  <si>
    <t>ОДН   за тек. м-ц                           куб.м  / кв.м.</t>
  </si>
  <si>
    <t>2г</t>
  </si>
  <si>
    <t>П.Строителей, Молодежная, А.Курчатова</t>
  </si>
  <si>
    <t>А.Курчатова, Комс.бульвар</t>
  </si>
  <si>
    <t>Молодежная, Комс.бульвар</t>
  </si>
  <si>
    <t>Мира, П.Строителей, А.Курчатова</t>
  </si>
  <si>
    <t>К.бульвар, молод., П.Строит</t>
  </si>
  <si>
    <t>А.Курчатова, Мира, Студенческая</t>
  </si>
  <si>
    <t>Ведомость по расходу ХВС по ОДПУ за ноябрь 2014 год</t>
  </si>
  <si>
    <t>Ведомость по расходу  ХВС по ОДПУ за сентябрь 2014 год</t>
  </si>
  <si>
    <r>
      <t xml:space="preserve">по  расходу  </t>
    </r>
    <r>
      <rPr>
        <b/>
        <sz val="8"/>
        <rFont val="Arial"/>
        <family val="2"/>
      </rPr>
      <t>ХВС по ОДПУ</t>
    </r>
    <r>
      <rPr>
        <sz val="8"/>
        <rFont val="Arial"/>
        <family val="2"/>
      </rPr>
      <t xml:space="preserve"> в жилом  фонде  г.Агидель  за </t>
    </r>
    <r>
      <rPr>
        <b/>
        <sz val="8"/>
        <rFont val="Arial"/>
        <family val="2"/>
      </rPr>
      <t>август</t>
    </r>
    <r>
      <rPr>
        <sz val="8"/>
        <rFont val="Arial"/>
        <family val="2"/>
      </rPr>
      <t xml:space="preserve"> 2014г.</t>
    </r>
  </si>
  <si>
    <t>Ведомость по расходу ХВС по ОДПУ за октябрь 2014 год</t>
  </si>
  <si>
    <t>Ведомость по ХВС за декабрь 2014 год</t>
  </si>
  <si>
    <t>Курч 1/11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</si>
</sst>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0"/>
    <numFmt numFmtId="166" formatCode="0.0000"/>
    <numFmt numFmtId="167" formatCode="0.0"/>
    <numFmt numFmtId="168" formatCode="dd/mm/yy"/>
  </numFmts>
  <fonts count="43"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9"/>
      <name val="Arial"/>
      <family val="2"/>
    </font>
    <font>
      <b/>
      <sz val="8"/>
      <color indexed="8"/>
      <name val="Calibri"/>
      <family val="2"/>
    </font>
    <font>
      <b/>
      <sz val="18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color indexed="56"/>
      <name val="Calibri"/>
      <family val="2"/>
    </font>
    <font>
      <b/>
      <u val="single"/>
      <sz val="14"/>
      <color indexed="56"/>
      <name val="Calibri"/>
      <family val="2"/>
    </font>
    <font>
      <sz val="9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b/>
      <sz val="15"/>
      <color indexed="52"/>
      <name val="Calibri"/>
      <family val="2"/>
    </font>
    <font>
      <b/>
      <sz val="11"/>
      <color indexed="10"/>
      <name val="Calibri"/>
      <family val="2"/>
    </font>
    <font>
      <sz val="8"/>
      <color indexed="17"/>
      <name val="Calibri"/>
      <family val="2"/>
    </font>
    <font>
      <b/>
      <sz val="8"/>
      <color theme="1"/>
      <name val="Calibri"/>
      <family val="2"/>
    </font>
    <font>
      <b/>
      <sz val="18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8"/>
      <color theme="3"/>
      <name val="Calibri"/>
      <family val="2"/>
    </font>
    <font>
      <b/>
      <u val="single"/>
      <sz val="14"/>
      <color theme="3"/>
      <name val="Calibri"/>
      <family val="2"/>
    </font>
    <font>
      <sz val="9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sz val="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7F7F7F"/>
      <name val="Calibri"/>
      <family val="2"/>
    </font>
    <font>
      <b/>
      <sz val="15"/>
      <color rgb="FFFA7D00"/>
      <name val="Calibri"/>
      <family val="2"/>
    </font>
    <font>
      <b/>
      <sz val="11"/>
      <color rgb="FFFF0000"/>
      <name val="Calibri"/>
      <family val="2"/>
    </font>
    <font>
      <sz val="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167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6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textRotation="90" wrapText="1"/>
    </xf>
    <xf numFmtId="165" fontId="2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165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6" fontId="2" fillId="34" borderId="11" xfId="0" applyNumberFormat="1" applyFont="1" applyFill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 horizontal="right" vertical="center"/>
    </xf>
    <xf numFmtId="166" fontId="2" fillId="33" borderId="12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33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2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7" fontId="4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67" fontId="4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167" fontId="4" fillId="0" borderId="12" xfId="0" applyNumberFormat="1" applyFont="1" applyBorder="1" applyAlignment="1">
      <alignment/>
    </xf>
    <xf numFmtId="167" fontId="6" fillId="0" borderId="12" xfId="0" applyNumberFormat="1" applyFont="1" applyBorder="1" applyAlignment="1">
      <alignment horizontal="right"/>
    </xf>
    <xf numFmtId="2" fontId="6" fillId="33" borderId="19" xfId="0" applyNumberFormat="1" applyFont="1" applyFill="1" applyBorder="1" applyAlignment="1">
      <alignment horizontal="center" wrapText="1"/>
    </xf>
    <xf numFmtId="1" fontId="6" fillId="33" borderId="19" xfId="0" applyNumberFormat="1" applyFont="1" applyFill="1" applyBorder="1" applyAlignment="1">
      <alignment horizontal="center" wrapText="1"/>
    </xf>
    <xf numFmtId="2" fontId="6" fillId="33" borderId="19" xfId="0" applyNumberFormat="1" applyFont="1" applyFill="1" applyBorder="1" applyAlignment="1">
      <alignment/>
    </xf>
    <xf numFmtId="167" fontId="6" fillId="33" borderId="19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/>
    </xf>
    <xf numFmtId="167" fontId="6" fillId="0" borderId="19" xfId="0" applyNumberFormat="1" applyFont="1" applyBorder="1" applyAlignment="1">
      <alignment/>
    </xf>
    <xf numFmtId="1" fontId="6" fillId="33" borderId="19" xfId="0" applyNumberFormat="1" applyFont="1" applyFill="1" applyBorder="1" applyAlignment="1">
      <alignment horizontal="right"/>
    </xf>
    <xf numFmtId="166" fontId="6" fillId="33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textRotation="90" wrapText="1"/>
    </xf>
    <xf numFmtId="165" fontId="4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/>
    </xf>
    <xf numFmtId="0" fontId="4" fillId="0" borderId="12" xfId="0" applyFont="1" applyBorder="1" applyAlignment="1">
      <alignment textRotation="1" wrapText="1"/>
    </xf>
    <xf numFmtId="2" fontId="6" fillId="33" borderId="12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0" fontId="0" fillId="0" borderId="0" xfId="0" applyAlignment="1">
      <alignment/>
    </xf>
    <xf numFmtId="167" fontId="6" fillId="33" borderId="12" xfId="0" applyNumberFormat="1" applyFont="1" applyFill="1" applyBorder="1" applyAlignment="1">
      <alignment/>
    </xf>
    <xf numFmtId="167" fontId="6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166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4" fontId="4" fillId="0" borderId="12" xfId="0" applyNumberFormat="1" applyFont="1" applyBorder="1" applyAlignment="1">
      <alignment textRotation="90" wrapText="1"/>
    </xf>
    <xf numFmtId="0" fontId="4" fillId="0" borderId="12" xfId="0" applyFont="1" applyBorder="1" applyAlignment="1">
      <alignment textRotation="90" wrapText="1"/>
    </xf>
    <xf numFmtId="16" fontId="4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75" wrapText="1"/>
    </xf>
    <xf numFmtId="0" fontId="2" fillId="0" borderId="20" xfId="0" applyFont="1" applyBorder="1" applyAlignment="1">
      <alignment horizontal="center" vertical="center" textRotation="75" wrapText="1"/>
    </xf>
    <xf numFmtId="0" fontId="2" fillId="0" borderId="21" xfId="0" applyFont="1" applyBorder="1" applyAlignment="1">
      <alignment horizontal="center" vertical="center" textRotation="75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164" fontId="2" fillId="0" borderId="22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textRotation="75" wrapText="1"/>
    </xf>
    <xf numFmtId="0" fontId="2" fillId="0" borderId="22" xfId="0" applyFont="1" applyBorder="1" applyAlignment="1">
      <alignment horizontal="center" vertical="center" textRotation="75" wrapText="1"/>
    </xf>
    <xf numFmtId="0" fontId="2" fillId="0" borderId="26" xfId="0" applyFont="1" applyBorder="1" applyAlignment="1">
      <alignment horizontal="center" vertical="center" textRotation="75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164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 shrinkToFit="1"/>
    </xf>
    <xf numFmtId="0" fontId="6" fillId="0" borderId="27" xfId="0" applyFont="1" applyBorder="1" applyAlignment="1">
      <alignment horizontal="center" textRotation="1" wrapText="1"/>
    </xf>
    <xf numFmtId="0" fontId="6" fillId="0" borderId="28" xfId="0" applyFont="1" applyBorder="1" applyAlignment="1">
      <alignment horizontal="center" textRotation="1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textRotation="90" wrapText="1"/>
    </xf>
    <xf numFmtId="0" fontId="6" fillId="0" borderId="31" xfId="0" applyFont="1" applyBorder="1" applyAlignment="1">
      <alignment horizontal="left" vertical="center" textRotation="90" wrapText="1"/>
    </xf>
    <xf numFmtId="0" fontId="6" fillId="0" borderId="13" xfId="0" applyFont="1" applyBorder="1" applyAlignment="1">
      <alignment horizontal="left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 wrapText="1" shrinkToFit="1"/>
    </xf>
    <xf numFmtId="0" fontId="4" fillId="0" borderId="18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 shrinkToFit="1"/>
    </xf>
    <xf numFmtId="0" fontId="4" fillId="0" borderId="13" xfId="0" applyFont="1" applyBorder="1" applyAlignment="1">
      <alignment horizontal="center" textRotation="90" wrapText="1" shrinkToFi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6" fillId="0" borderId="27" xfId="0" applyFont="1" applyFill="1" applyBorder="1" applyAlignment="1">
      <alignment vertical="center" textRotation="2" wrapText="1"/>
    </xf>
    <xf numFmtId="0" fontId="6" fillId="0" borderId="28" xfId="0" applyFont="1" applyFill="1" applyBorder="1" applyAlignment="1">
      <alignment vertical="center" textRotation="2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 textRotation="90" wrapText="1"/>
    </xf>
    <xf numFmtId="0" fontId="4" fillId="0" borderId="33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81" zoomScaleNormal="81" zoomScalePageLayoutView="0" workbookViewId="0" topLeftCell="A35">
      <selection activeCell="V56" sqref="V56"/>
    </sheetView>
  </sheetViews>
  <sheetFormatPr defaultColWidth="7.57421875" defaultRowHeight="15"/>
  <cols>
    <col min="1" max="2" width="7.57421875" style="1" customWidth="1"/>
    <col min="3" max="3" width="10.28125" style="1" customWidth="1"/>
    <col min="4" max="4" width="10.00390625" style="1" customWidth="1"/>
    <col min="5" max="7" width="7.57421875" style="1" customWidth="1"/>
    <col min="8" max="8" width="9.57421875" style="1" customWidth="1"/>
    <col min="9" max="9" width="9.8515625" style="1" customWidth="1"/>
    <col min="10" max="10" width="10.28125" style="1" customWidth="1"/>
    <col min="11" max="16384" width="7.57421875" style="1" customWidth="1"/>
  </cols>
  <sheetData>
    <row r="1" ht="15" hidden="1">
      <c r="H1" s="1" t="s">
        <v>0</v>
      </c>
    </row>
    <row r="2" spans="6:8" ht="15">
      <c r="F2" s="25"/>
      <c r="G2" s="25"/>
      <c r="H2" s="25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5">
      <c r="A4" s="131" t="s">
        <v>34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5.5" customHeight="1">
      <c r="A5" s="124" t="s">
        <v>2</v>
      </c>
      <c r="B5" s="125"/>
      <c r="C5" s="122" t="s">
        <v>28</v>
      </c>
      <c r="D5" s="130" t="s">
        <v>40</v>
      </c>
      <c r="E5" s="130" t="s">
        <v>31</v>
      </c>
      <c r="F5" s="122" t="s">
        <v>3</v>
      </c>
      <c r="G5" s="122"/>
      <c r="H5" s="122" t="s">
        <v>38</v>
      </c>
      <c r="I5" s="122" t="s">
        <v>30</v>
      </c>
      <c r="J5" s="122" t="s">
        <v>42</v>
      </c>
      <c r="K5" s="122" t="s">
        <v>43</v>
      </c>
    </row>
    <row r="6" spans="1:11" ht="32.25" customHeight="1">
      <c r="A6" s="126"/>
      <c r="B6" s="127"/>
      <c r="C6" s="129"/>
      <c r="D6" s="130"/>
      <c r="E6" s="130"/>
      <c r="F6" s="27" t="s">
        <v>5</v>
      </c>
      <c r="G6" s="27" t="s">
        <v>37</v>
      </c>
      <c r="H6" s="122"/>
      <c r="I6" s="122"/>
      <c r="J6" s="122"/>
      <c r="K6" s="122"/>
    </row>
    <row r="7" spans="1:11" ht="14.25" customHeight="1">
      <c r="A7" s="123" t="s">
        <v>7</v>
      </c>
      <c r="B7" s="3">
        <v>1</v>
      </c>
      <c r="C7" s="4">
        <v>12388.8</v>
      </c>
      <c r="D7" s="5">
        <v>1025.22</v>
      </c>
      <c r="E7" s="6">
        <v>0.34</v>
      </c>
      <c r="F7" s="6"/>
      <c r="G7" s="6"/>
      <c r="H7" s="29">
        <f>D7-F7-G7</f>
        <v>1025.22</v>
      </c>
      <c r="I7" s="7">
        <v>846.97</v>
      </c>
      <c r="J7" s="5">
        <f>D7-I7</f>
        <v>178.25</v>
      </c>
      <c r="K7" s="8">
        <f aca="true" t="shared" si="0" ref="K7:K24">J7/C7</f>
        <v>0.014387995608937105</v>
      </c>
    </row>
    <row r="8" spans="1:11" ht="15">
      <c r="A8" s="123"/>
      <c r="B8" s="7">
        <v>2</v>
      </c>
      <c r="C8" s="9">
        <v>7207.5</v>
      </c>
      <c r="D8" s="5">
        <v>651.45</v>
      </c>
      <c r="E8" s="7"/>
      <c r="F8" s="6"/>
      <c r="G8" s="6"/>
      <c r="H8" s="6">
        <f aca="true" t="shared" si="1" ref="H8:H56">D8-F8-G8</f>
        <v>651.45</v>
      </c>
      <c r="I8" s="7">
        <v>501.99</v>
      </c>
      <c r="J8" s="5">
        <f aca="true" t="shared" si="2" ref="J8:J56">D8-I8</f>
        <v>149.46000000000004</v>
      </c>
      <c r="K8" s="8">
        <f t="shared" si="0"/>
        <v>0.02073673257023934</v>
      </c>
    </row>
    <row r="9" spans="1:11" ht="15">
      <c r="A9" s="123"/>
      <c r="B9" s="7">
        <v>3</v>
      </c>
      <c r="C9" s="9">
        <v>5560.6</v>
      </c>
      <c r="D9" s="5">
        <v>535</v>
      </c>
      <c r="E9" s="10">
        <v>2.4</v>
      </c>
      <c r="F9" s="6"/>
      <c r="G9" s="6"/>
      <c r="H9" s="6">
        <f t="shared" si="1"/>
        <v>535</v>
      </c>
      <c r="I9" s="10">
        <v>420.33</v>
      </c>
      <c r="J9" s="5">
        <f t="shared" si="2"/>
        <v>114.67000000000002</v>
      </c>
      <c r="K9" s="8">
        <f t="shared" si="0"/>
        <v>0.02062187533719383</v>
      </c>
    </row>
    <row r="10" spans="1:11" ht="15">
      <c r="A10" s="123"/>
      <c r="B10" s="7">
        <v>4</v>
      </c>
      <c r="C10" s="9">
        <v>4607</v>
      </c>
      <c r="D10" s="5">
        <v>435.64</v>
      </c>
      <c r="E10" s="7"/>
      <c r="F10" s="6"/>
      <c r="G10" s="6"/>
      <c r="H10" s="6">
        <f t="shared" si="1"/>
        <v>435.64</v>
      </c>
      <c r="I10" s="7">
        <v>268.38</v>
      </c>
      <c r="J10" s="5">
        <f t="shared" si="2"/>
        <v>167.26</v>
      </c>
      <c r="K10" s="8">
        <f t="shared" si="0"/>
        <v>0.03630562187974821</v>
      </c>
    </row>
    <row r="11" spans="1:11" ht="15">
      <c r="A11" s="123"/>
      <c r="B11" s="7">
        <v>5</v>
      </c>
      <c r="C11" s="9">
        <v>19301.4</v>
      </c>
      <c r="D11" s="5">
        <v>1580.9</v>
      </c>
      <c r="E11" s="10">
        <v>10.93</v>
      </c>
      <c r="F11" s="6"/>
      <c r="G11" s="6">
        <v>1</v>
      </c>
      <c r="H11" s="6">
        <f t="shared" si="1"/>
        <v>1579.9</v>
      </c>
      <c r="I11" s="7">
        <v>1344.24</v>
      </c>
      <c r="J11" s="5">
        <f t="shared" si="2"/>
        <v>236.66000000000008</v>
      </c>
      <c r="K11" s="8">
        <f t="shared" si="0"/>
        <v>0.01226128674603915</v>
      </c>
    </row>
    <row r="12" spans="1:11" ht="15">
      <c r="A12" s="123"/>
      <c r="B12" s="11" t="s">
        <v>8</v>
      </c>
      <c r="C12" s="9">
        <v>11272.5</v>
      </c>
      <c r="D12" s="10">
        <v>993.11</v>
      </c>
      <c r="E12" s="10">
        <v>19.2</v>
      </c>
      <c r="F12" s="11"/>
      <c r="G12" s="11"/>
      <c r="H12" s="6">
        <f t="shared" si="1"/>
        <v>993.11</v>
      </c>
      <c r="I12" s="7">
        <v>764.68</v>
      </c>
      <c r="J12" s="5">
        <f t="shared" si="2"/>
        <v>228.43000000000006</v>
      </c>
      <c r="K12" s="12">
        <f t="shared" si="0"/>
        <v>0.020264360168551793</v>
      </c>
    </row>
    <row r="13" spans="1:11" ht="15">
      <c r="A13" s="123"/>
      <c r="B13" s="7">
        <v>6</v>
      </c>
      <c r="C13" s="9">
        <v>4592.5</v>
      </c>
      <c r="D13" s="10">
        <v>462.01</v>
      </c>
      <c r="E13" s="7"/>
      <c r="F13" s="6"/>
      <c r="G13" s="6"/>
      <c r="H13" s="6">
        <f t="shared" si="1"/>
        <v>462.01</v>
      </c>
      <c r="I13" s="7">
        <v>326.34</v>
      </c>
      <c r="J13" s="5">
        <f t="shared" si="2"/>
        <v>135.67000000000002</v>
      </c>
      <c r="K13" s="8">
        <f t="shared" si="0"/>
        <v>0.02954164398475776</v>
      </c>
    </row>
    <row r="14" spans="1:11" ht="15">
      <c r="A14" s="123"/>
      <c r="B14" s="7" t="s">
        <v>9</v>
      </c>
      <c r="C14" s="9">
        <v>4608.3</v>
      </c>
      <c r="D14" s="10">
        <v>358</v>
      </c>
      <c r="E14" s="7"/>
      <c r="F14" s="6"/>
      <c r="G14" s="6"/>
      <c r="H14" s="6">
        <f t="shared" si="1"/>
        <v>358</v>
      </c>
      <c r="I14" s="7">
        <v>252.96</v>
      </c>
      <c r="J14" s="5">
        <f t="shared" si="2"/>
        <v>105.03999999999999</v>
      </c>
      <c r="K14" s="8">
        <f t="shared" si="0"/>
        <v>0.022793654926979576</v>
      </c>
    </row>
    <row r="15" spans="1:11" ht="15">
      <c r="A15" s="123"/>
      <c r="B15" s="7">
        <v>7</v>
      </c>
      <c r="C15" s="9">
        <v>9561.9</v>
      </c>
      <c r="D15" s="10">
        <v>796.9</v>
      </c>
      <c r="E15" s="10">
        <v>2.4</v>
      </c>
      <c r="F15" s="6"/>
      <c r="G15" s="6"/>
      <c r="H15" s="6">
        <f t="shared" si="1"/>
        <v>796.9</v>
      </c>
      <c r="I15" s="7">
        <v>680.15</v>
      </c>
      <c r="J15" s="5">
        <f t="shared" si="2"/>
        <v>116.75</v>
      </c>
      <c r="K15" s="8">
        <f t="shared" si="0"/>
        <v>0.012209916439201414</v>
      </c>
    </row>
    <row r="16" spans="1:11" ht="15">
      <c r="A16" s="123"/>
      <c r="B16" s="7">
        <v>8</v>
      </c>
      <c r="C16" s="9">
        <v>4573.6</v>
      </c>
      <c r="D16" s="10">
        <v>466.33</v>
      </c>
      <c r="E16" s="7"/>
      <c r="F16" s="6"/>
      <c r="G16" s="13"/>
      <c r="H16" s="6">
        <f t="shared" si="1"/>
        <v>466.33</v>
      </c>
      <c r="I16" s="7">
        <v>353.88</v>
      </c>
      <c r="J16" s="5">
        <f t="shared" si="2"/>
        <v>112.44999999999999</v>
      </c>
      <c r="K16" s="8">
        <f t="shared" si="0"/>
        <v>0.024586758789574947</v>
      </c>
    </row>
    <row r="17" spans="1:11" ht="15">
      <c r="A17" s="123"/>
      <c r="B17" s="7">
        <v>9</v>
      </c>
      <c r="C17" s="9">
        <v>4877.3</v>
      </c>
      <c r="D17" s="10">
        <v>502.6</v>
      </c>
      <c r="E17" s="7"/>
      <c r="F17" s="6"/>
      <c r="G17" s="6"/>
      <c r="H17" s="6">
        <f t="shared" si="1"/>
        <v>502.6</v>
      </c>
      <c r="I17" s="7">
        <v>366.58</v>
      </c>
      <c r="J17" s="5">
        <f t="shared" si="2"/>
        <v>136.02000000000004</v>
      </c>
      <c r="K17" s="8">
        <f t="shared" si="0"/>
        <v>0.02788838086646301</v>
      </c>
    </row>
    <row r="18" spans="1:11" ht="15">
      <c r="A18" s="123"/>
      <c r="B18" s="7">
        <v>10</v>
      </c>
      <c r="C18" s="9">
        <v>4550.5</v>
      </c>
      <c r="D18" s="10">
        <v>384.67</v>
      </c>
      <c r="E18" s="7"/>
      <c r="F18" s="6"/>
      <c r="G18" s="6"/>
      <c r="H18" s="6">
        <f t="shared" si="1"/>
        <v>384.67</v>
      </c>
      <c r="I18" s="7">
        <v>292.22</v>
      </c>
      <c r="J18" s="5">
        <f t="shared" si="2"/>
        <v>92.44999999999999</v>
      </c>
      <c r="K18" s="8">
        <f t="shared" si="0"/>
        <v>0.020316448741896493</v>
      </c>
    </row>
    <row r="19" spans="1:11" ht="15">
      <c r="A19" s="123"/>
      <c r="B19" s="7">
        <v>12</v>
      </c>
      <c r="C19" s="9">
        <v>10282.3</v>
      </c>
      <c r="D19" s="14">
        <v>924</v>
      </c>
      <c r="E19" s="7"/>
      <c r="F19" s="6"/>
      <c r="G19" s="15"/>
      <c r="H19" s="6">
        <f t="shared" si="1"/>
        <v>924</v>
      </c>
      <c r="I19" s="7">
        <v>718.63</v>
      </c>
      <c r="J19" s="5">
        <f t="shared" si="2"/>
        <v>205.37</v>
      </c>
      <c r="K19" s="8">
        <f t="shared" si="0"/>
        <v>0.019973157756533074</v>
      </c>
    </row>
    <row r="20" spans="1:11" ht="13.5" customHeight="1">
      <c r="A20" s="115"/>
      <c r="B20" s="7">
        <v>2</v>
      </c>
      <c r="C20" s="9">
        <v>3804.5</v>
      </c>
      <c r="D20" s="14">
        <v>376</v>
      </c>
      <c r="E20" s="7"/>
      <c r="F20" s="6"/>
      <c r="G20" s="6"/>
      <c r="H20" s="6">
        <f t="shared" si="1"/>
        <v>376</v>
      </c>
      <c r="I20" s="7">
        <v>244.69</v>
      </c>
      <c r="J20" s="5">
        <f t="shared" si="2"/>
        <v>131.31</v>
      </c>
      <c r="K20" s="8">
        <f t="shared" si="0"/>
        <v>0.03451439085293731</v>
      </c>
    </row>
    <row r="21" spans="1:11" ht="15">
      <c r="A21" s="116"/>
      <c r="B21" s="7" t="s">
        <v>11</v>
      </c>
      <c r="C21" s="9">
        <v>8309.8</v>
      </c>
      <c r="D21" s="14">
        <v>688</v>
      </c>
      <c r="E21" s="7"/>
      <c r="F21" s="6"/>
      <c r="G21" s="6"/>
      <c r="H21" s="6">
        <f t="shared" si="1"/>
        <v>688</v>
      </c>
      <c r="I21" s="7">
        <v>488.28</v>
      </c>
      <c r="J21" s="5">
        <f t="shared" si="2"/>
        <v>199.72000000000003</v>
      </c>
      <c r="K21" s="8">
        <f t="shared" si="0"/>
        <v>0.024034272786348655</v>
      </c>
    </row>
    <row r="22" spans="1:11" ht="15">
      <c r="A22" s="116"/>
      <c r="B22" s="7">
        <v>4</v>
      </c>
      <c r="C22" s="9">
        <v>16620.1</v>
      </c>
      <c r="D22" s="14">
        <v>1359</v>
      </c>
      <c r="E22" s="7">
        <v>4.1</v>
      </c>
      <c r="F22" s="6"/>
      <c r="G22" s="6"/>
      <c r="H22" s="6">
        <f t="shared" si="1"/>
        <v>1359</v>
      </c>
      <c r="I22" s="7">
        <v>1146.68</v>
      </c>
      <c r="J22" s="5">
        <f t="shared" si="2"/>
        <v>212.31999999999994</v>
      </c>
      <c r="K22" s="8">
        <f t="shared" si="0"/>
        <v>0.012774893051185008</v>
      </c>
    </row>
    <row r="23" spans="1:11" ht="15">
      <c r="A23" s="116"/>
      <c r="B23" s="7">
        <v>6</v>
      </c>
      <c r="C23" s="9">
        <v>4240.4</v>
      </c>
      <c r="D23" s="14">
        <v>387</v>
      </c>
      <c r="E23" s="7"/>
      <c r="F23" s="6"/>
      <c r="G23" s="6"/>
      <c r="H23" s="6">
        <f t="shared" si="1"/>
        <v>387</v>
      </c>
      <c r="I23" s="7">
        <v>254.73</v>
      </c>
      <c r="J23" s="5">
        <f t="shared" si="2"/>
        <v>132.27</v>
      </c>
      <c r="K23" s="8">
        <f t="shared" si="0"/>
        <v>0.031192811998868038</v>
      </c>
    </row>
    <row r="24" spans="1:11" ht="15">
      <c r="A24" s="116"/>
      <c r="B24" s="7">
        <v>8</v>
      </c>
      <c r="C24" s="9">
        <v>4289.7</v>
      </c>
      <c r="D24" s="10">
        <v>409.19</v>
      </c>
      <c r="E24" s="7"/>
      <c r="F24" s="6"/>
      <c r="G24" s="6"/>
      <c r="H24" s="6">
        <f t="shared" si="1"/>
        <v>409.19</v>
      </c>
      <c r="I24" s="7">
        <v>327.29</v>
      </c>
      <c r="J24" s="5">
        <f t="shared" si="2"/>
        <v>81.89999999999998</v>
      </c>
      <c r="K24" s="8">
        <f t="shared" si="0"/>
        <v>0.019092244212882015</v>
      </c>
    </row>
    <row r="25" spans="1:11" ht="15">
      <c r="A25" s="116"/>
      <c r="B25" s="7" t="s">
        <v>12</v>
      </c>
      <c r="C25" s="7">
        <v>8879.5</v>
      </c>
      <c r="D25" s="10">
        <v>905.29</v>
      </c>
      <c r="E25" s="7">
        <v>2.8</v>
      </c>
      <c r="F25" s="6"/>
      <c r="G25" s="6"/>
      <c r="H25" s="6">
        <f t="shared" si="1"/>
        <v>905.29</v>
      </c>
      <c r="I25" s="7">
        <v>714.47</v>
      </c>
      <c r="J25" s="5">
        <f t="shared" si="2"/>
        <v>190.81999999999994</v>
      </c>
      <c r="K25" s="1">
        <v>0.0289</v>
      </c>
    </row>
    <row r="26" spans="1:11" ht="15">
      <c r="A26" s="116"/>
      <c r="B26" s="16" t="s">
        <v>13</v>
      </c>
      <c r="C26" s="10">
        <v>8873.4</v>
      </c>
      <c r="D26" s="10">
        <v>914.74</v>
      </c>
      <c r="E26" s="7">
        <v>3.5</v>
      </c>
      <c r="F26" s="6"/>
      <c r="G26" s="6"/>
      <c r="H26" s="6">
        <f t="shared" si="1"/>
        <v>914.74</v>
      </c>
      <c r="I26" s="7">
        <v>690.56</v>
      </c>
      <c r="J26" s="5">
        <f t="shared" si="2"/>
        <v>224.18000000000006</v>
      </c>
      <c r="K26" s="8">
        <f>J26/8844.4</f>
        <v>0.025347112297046726</v>
      </c>
    </row>
    <row r="27" spans="1:11" ht="15">
      <c r="A27" s="117"/>
      <c r="B27" s="7">
        <v>10</v>
      </c>
      <c r="C27" s="9">
        <v>6256</v>
      </c>
      <c r="D27" s="10">
        <v>508.5</v>
      </c>
      <c r="E27" s="7"/>
      <c r="F27" s="6"/>
      <c r="G27" s="6"/>
      <c r="H27" s="6">
        <f t="shared" si="1"/>
        <v>508.5</v>
      </c>
      <c r="I27" s="7">
        <v>444.71</v>
      </c>
      <c r="J27" s="5">
        <f t="shared" si="2"/>
        <v>63.79000000000002</v>
      </c>
      <c r="K27" s="8">
        <f aca="true" t="shared" si="3" ref="K27:K57">J27/C27</f>
        <v>0.010196611253196933</v>
      </c>
    </row>
    <row r="28" spans="1:25" ht="13.5" customHeight="1">
      <c r="A28" s="123" t="s">
        <v>14</v>
      </c>
      <c r="B28" s="7">
        <v>4</v>
      </c>
      <c r="C28" s="9">
        <v>6511</v>
      </c>
      <c r="D28" s="10">
        <v>639.79</v>
      </c>
      <c r="E28" s="7"/>
      <c r="F28" s="6"/>
      <c r="G28" s="6"/>
      <c r="H28" s="6">
        <f t="shared" si="1"/>
        <v>639.79</v>
      </c>
      <c r="I28" s="7">
        <v>474.66</v>
      </c>
      <c r="J28" s="5">
        <f t="shared" si="2"/>
        <v>165.12999999999994</v>
      </c>
      <c r="K28" s="8">
        <f t="shared" si="3"/>
        <v>0.02536169559207494</v>
      </c>
      <c r="Y28" s="26"/>
    </row>
    <row r="29" spans="1:11" ht="15">
      <c r="A29" s="123"/>
      <c r="B29" s="7">
        <v>5</v>
      </c>
      <c r="C29" s="9">
        <v>8290</v>
      </c>
      <c r="D29" s="14">
        <v>635.16</v>
      </c>
      <c r="E29" s="7">
        <v>0.4</v>
      </c>
      <c r="F29" s="17"/>
      <c r="G29" s="17"/>
      <c r="H29" s="6">
        <f t="shared" si="1"/>
        <v>635.16</v>
      </c>
      <c r="I29" s="18">
        <v>484.8</v>
      </c>
      <c r="J29" s="5">
        <f t="shared" si="2"/>
        <v>150.35999999999996</v>
      </c>
      <c r="K29" s="8">
        <f t="shared" si="3"/>
        <v>0.018137515078407714</v>
      </c>
    </row>
    <row r="30" spans="1:11" ht="15">
      <c r="A30" s="123"/>
      <c r="B30" s="7">
        <v>6</v>
      </c>
      <c r="C30" s="9">
        <v>5986</v>
      </c>
      <c r="D30" s="10">
        <v>552</v>
      </c>
      <c r="E30" s="7"/>
      <c r="F30" s="6"/>
      <c r="G30" s="6"/>
      <c r="H30" s="6">
        <f t="shared" si="1"/>
        <v>552</v>
      </c>
      <c r="I30" s="7">
        <v>409.8</v>
      </c>
      <c r="J30" s="5">
        <f t="shared" si="2"/>
        <v>142.2</v>
      </c>
      <c r="K30" s="8">
        <f t="shared" si="3"/>
        <v>0.023755429335115267</v>
      </c>
    </row>
    <row r="31" spans="1:11" ht="15">
      <c r="A31" s="123"/>
      <c r="B31" s="7">
        <v>8</v>
      </c>
      <c r="C31" s="9">
        <v>2108.2</v>
      </c>
      <c r="D31" s="10">
        <v>172.65</v>
      </c>
      <c r="E31" s="7"/>
      <c r="F31" s="6"/>
      <c r="G31" s="6"/>
      <c r="H31" s="6">
        <f t="shared" si="1"/>
        <v>172.65</v>
      </c>
      <c r="I31" s="7">
        <v>157.65</v>
      </c>
      <c r="J31" s="5">
        <f t="shared" si="2"/>
        <v>15</v>
      </c>
      <c r="K31" s="8">
        <f t="shared" si="3"/>
        <v>0.007115074471112798</v>
      </c>
    </row>
    <row r="32" spans="1:11" ht="15">
      <c r="A32" s="123"/>
      <c r="B32" s="7">
        <v>9</v>
      </c>
      <c r="C32" s="9">
        <v>9883.9</v>
      </c>
      <c r="D32" s="10">
        <v>802.18</v>
      </c>
      <c r="E32" s="7"/>
      <c r="F32" s="6"/>
      <c r="G32" s="6"/>
      <c r="H32" s="6">
        <f t="shared" si="1"/>
        <v>802.18</v>
      </c>
      <c r="I32" s="7">
        <v>705.22</v>
      </c>
      <c r="J32" s="5">
        <f t="shared" si="2"/>
        <v>96.95999999999992</v>
      </c>
      <c r="K32" s="8">
        <f t="shared" si="3"/>
        <v>0.009809892856058836</v>
      </c>
    </row>
    <row r="33" spans="1:11" ht="15">
      <c r="A33" s="123"/>
      <c r="B33" s="7">
        <v>12</v>
      </c>
      <c r="C33" s="9">
        <v>6454.5</v>
      </c>
      <c r="D33" s="10">
        <v>629</v>
      </c>
      <c r="E33" s="10">
        <v>1</v>
      </c>
      <c r="F33" s="6"/>
      <c r="G33" s="6"/>
      <c r="H33" s="6">
        <f t="shared" si="1"/>
        <v>629</v>
      </c>
      <c r="I33" s="10">
        <v>403.15</v>
      </c>
      <c r="J33" s="5">
        <f t="shared" si="2"/>
        <v>225.85000000000002</v>
      </c>
      <c r="K33" s="8">
        <f t="shared" si="3"/>
        <v>0.03499109148655977</v>
      </c>
    </row>
    <row r="34" spans="1:11" ht="15">
      <c r="A34" s="123"/>
      <c r="B34" s="7">
        <v>14</v>
      </c>
      <c r="C34" s="9">
        <v>5285.8</v>
      </c>
      <c r="D34" s="10">
        <v>472.2</v>
      </c>
      <c r="E34" s="7"/>
      <c r="F34" s="6"/>
      <c r="G34" s="6"/>
      <c r="H34" s="6">
        <f t="shared" si="1"/>
        <v>472.2</v>
      </c>
      <c r="I34" s="10">
        <v>354.75</v>
      </c>
      <c r="J34" s="5">
        <f t="shared" si="2"/>
        <v>117.44999999999999</v>
      </c>
      <c r="K34" s="8">
        <f t="shared" si="3"/>
        <v>0.022219909947406254</v>
      </c>
    </row>
    <row r="35" spans="1:11" ht="15">
      <c r="A35" s="123"/>
      <c r="B35" s="7">
        <v>22</v>
      </c>
      <c r="C35" s="9">
        <v>5854.1</v>
      </c>
      <c r="D35" s="10">
        <v>475.26</v>
      </c>
      <c r="E35" s="7"/>
      <c r="F35" s="6"/>
      <c r="G35" s="6"/>
      <c r="H35" s="6">
        <f t="shared" si="1"/>
        <v>475.26</v>
      </c>
      <c r="I35" s="7">
        <v>365.26</v>
      </c>
      <c r="J35" s="5">
        <f t="shared" si="2"/>
        <v>110</v>
      </c>
      <c r="K35" s="8">
        <f t="shared" si="3"/>
        <v>0.01879024956867836</v>
      </c>
    </row>
    <row r="36" spans="1:11" ht="13.5" customHeight="1">
      <c r="A36" s="115" t="s">
        <v>15</v>
      </c>
      <c r="B36" s="7" t="s">
        <v>16</v>
      </c>
      <c r="C36" s="9">
        <v>16008</v>
      </c>
      <c r="D36" s="10">
        <v>1432.1</v>
      </c>
      <c r="E36" s="10">
        <v>24.3</v>
      </c>
      <c r="F36" s="6"/>
      <c r="G36" s="6"/>
      <c r="H36" s="6">
        <f t="shared" si="1"/>
        <v>1432.1</v>
      </c>
      <c r="I36" s="10">
        <v>1221.98</v>
      </c>
      <c r="J36" s="5">
        <f t="shared" si="2"/>
        <v>210.1199999999999</v>
      </c>
      <c r="K36" s="8">
        <f t="shared" si="3"/>
        <v>0.013125937031484252</v>
      </c>
    </row>
    <row r="37" spans="1:11" ht="15">
      <c r="A37" s="116"/>
      <c r="B37" s="7" t="s">
        <v>17</v>
      </c>
      <c r="C37" s="9">
        <v>5223</v>
      </c>
      <c r="D37" s="10">
        <v>533.6</v>
      </c>
      <c r="E37" s="10">
        <v>8.5</v>
      </c>
      <c r="F37" s="6"/>
      <c r="G37" s="6"/>
      <c r="H37" s="6">
        <f t="shared" si="1"/>
        <v>533.6</v>
      </c>
      <c r="I37" s="7">
        <v>407.57</v>
      </c>
      <c r="J37" s="5">
        <f t="shared" si="2"/>
        <v>126.03000000000003</v>
      </c>
      <c r="K37" s="8">
        <f t="shared" si="3"/>
        <v>0.02412981045376221</v>
      </c>
    </row>
    <row r="38" spans="1:11" ht="15">
      <c r="A38" s="116"/>
      <c r="B38" s="7" t="s">
        <v>18</v>
      </c>
      <c r="C38" s="9">
        <v>3843.5</v>
      </c>
      <c r="D38" s="10">
        <v>286.94</v>
      </c>
      <c r="E38" s="7"/>
      <c r="F38" s="6"/>
      <c r="G38" s="6"/>
      <c r="H38" s="6">
        <f t="shared" si="1"/>
        <v>286.94</v>
      </c>
      <c r="I38" s="7">
        <v>214.38</v>
      </c>
      <c r="J38" s="5">
        <f t="shared" si="2"/>
        <v>72.56</v>
      </c>
      <c r="K38" s="8">
        <f t="shared" si="3"/>
        <v>0.01887862625211396</v>
      </c>
    </row>
    <row r="39" spans="1:11" ht="15">
      <c r="A39" s="116"/>
      <c r="B39" s="7" t="s">
        <v>19</v>
      </c>
      <c r="C39" s="9">
        <v>1281.2</v>
      </c>
      <c r="D39" s="10">
        <v>118.2</v>
      </c>
      <c r="E39" s="7"/>
      <c r="F39" s="6"/>
      <c r="G39" s="6"/>
      <c r="H39" s="6">
        <f t="shared" si="1"/>
        <v>118.2</v>
      </c>
      <c r="I39" s="10">
        <v>90.87</v>
      </c>
      <c r="J39" s="5">
        <f t="shared" si="2"/>
        <v>27.33</v>
      </c>
      <c r="K39" s="8">
        <f t="shared" si="3"/>
        <v>0.02133156415860131</v>
      </c>
    </row>
    <row r="40" spans="1:11" ht="15">
      <c r="A40" s="116"/>
      <c r="B40" s="7">
        <v>7</v>
      </c>
      <c r="C40" s="9">
        <v>8117.5</v>
      </c>
      <c r="D40" s="10">
        <v>583.3</v>
      </c>
      <c r="E40" s="10">
        <v>0.8</v>
      </c>
      <c r="F40" s="6"/>
      <c r="G40" s="6"/>
      <c r="H40" s="6">
        <f t="shared" si="1"/>
        <v>583.3</v>
      </c>
      <c r="I40" s="7">
        <v>428.15</v>
      </c>
      <c r="J40" s="5">
        <f t="shared" si="2"/>
        <v>155.14999999999998</v>
      </c>
      <c r="K40" s="8">
        <f t="shared" si="3"/>
        <v>0.019113027409916845</v>
      </c>
    </row>
    <row r="41" spans="1:11" ht="15">
      <c r="A41" s="116"/>
      <c r="B41" s="7">
        <v>11</v>
      </c>
      <c r="C41" s="9">
        <v>1945.5</v>
      </c>
      <c r="D41" s="10">
        <v>211.4</v>
      </c>
      <c r="E41" s="7"/>
      <c r="F41" s="6"/>
      <c r="G41" s="6"/>
      <c r="H41" s="6">
        <f t="shared" si="1"/>
        <v>211.4</v>
      </c>
      <c r="I41" s="7">
        <v>156.56</v>
      </c>
      <c r="J41" s="5">
        <f t="shared" si="2"/>
        <v>54.84</v>
      </c>
      <c r="K41" s="8">
        <f t="shared" si="3"/>
        <v>0.028188126445643794</v>
      </c>
    </row>
    <row r="42" spans="1:11" ht="15">
      <c r="A42" s="116"/>
      <c r="B42" s="7">
        <v>13</v>
      </c>
      <c r="C42" s="9">
        <v>1268.6</v>
      </c>
      <c r="D42" s="10">
        <v>108.8</v>
      </c>
      <c r="E42" s="7"/>
      <c r="F42" s="6"/>
      <c r="G42" s="6"/>
      <c r="H42" s="6">
        <f t="shared" si="1"/>
        <v>108.8</v>
      </c>
      <c r="I42" s="7">
        <v>90.24</v>
      </c>
      <c r="J42" s="5">
        <f t="shared" si="2"/>
        <v>18.560000000000002</v>
      </c>
      <c r="K42" s="8">
        <f t="shared" si="3"/>
        <v>0.014630301119344161</v>
      </c>
    </row>
    <row r="43" spans="1:11" ht="15">
      <c r="A43" s="116"/>
      <c r="B43" s="7">
        <v>16</v>
      </c>
      <c r="C43" s="9">
        <v>9881.2</v>
      </c>
      <c r="D43" s="10">
        <v>1334.92</v>
      </c>
      <c r="E43" s="7">
        <v>0.32</v>
      </c>
      <c r="F43" s="6"/>
      <c r="G43" s="6"/>
      <c r="H43" s="6">
        <f t="shared" si="1"/>
        <v>1334.92</v>
      </c>
      <c r="I43" s="7">
        <v>1024.11</v>
      </c>
      <c r="J43" s="5">
        <f t="shared" si="2"/>
        <v>310.8100000000002</v>
      </c>
      <c r="K43" s="8">
        <f t="shared" si="3"/>
        <v>0.03145468161761731</v>
      </c>
    </row>
    <row r="44" spans="1:11" ht="15">
      <c r="A44" s="117"/>
      <c r="B44" s="7">
        <v>17</v>
      </c>
      <c r="C44" s="9">
        <v>5850.7</v>
      </c>
      <c r="D44" s="10">
        <v>490.9</v>
      </c>
      <c r="E44" s="7"/>
      <c r="F44" s="6"/>
      <c r="G44" s="6"/>
      <c r="H44" s="6">
        <f t="shared" si="1"/>
        <v>490.9</v>
      </c>
      <c r="I44" s="10">
        <v>451.34</v>
      </c>
      <c r="J44" s="5">
        <f t="shared" si="2"/>
        <v>39.56</v>
      </c>
      <c r="K44" s="8">
        <f t="shared" si="3"/>
        <v>0.006761584083955767</v>
      </c>
    </row>
    <row r="45" spans="1:11" ht="13.5" customHeight="1">
      <c r="A45" s="118" t="s">
        <v>20</v>
      </c>
      <c r="B45" s="7">
        <v>4</v>
      </c>
      <c r="C45" s="9">
        <v>3366.7</v>
      </c>
      <c r="D45" s="10">
        <v>340</v>
      </c>
      <c r="E45" s="7"/>
      <c r="F45" s="6"/>
      <c r="G45" s="6"/>
      <c r="H45" s="6">
        <f t="shared" si="1"/>
        <v>340</v>
      </c>
      <c r="I45" s="7">
        <v>242.71</v>
      </c>
      <c r="J45" s="5">
        <f t="shared" si="2"/>
        <v>97.28999999999999</v>
      </c>
      <c r="K45" s="8">
        <f t="shared" si="3"/>
        <v>0.02889773368580509</v>
      </c>
    </row>
    <row r="46" spans="1:11" ht="15">
      <c r="A46" s="118"/>
      <c r="B46" s="7">
        <v>10</v>
      </c>
      <c r="C46" s="9">
        <v>3255.6</v>
      </c>
      <c r="D46" s="10">
        <v>286.67</v>
      </c>
      <c r="E46" s="7"/>
      <c r="F46" s="6"/>
      <c r="G46" s="6"/>
      <c r="H46" s="6">
        <f t="shared" si="1"/>
        <v>286.67</v>
      </c>
      <c r="I46" s="7">
        <v>215.13</v>
      </c>
      <c r="J46" s="5">
        <f t="shared" si="2"/>
        <v>71.54000000000002</v>
      </c>
      <c r="K46" s="8">
        <f t="shared" si="3"/>
        <v>0.02197444403489373</v>
      </c>
    </row>
    <row r="47" spans="1:11" ht="13.5" customHeight="1">
      <c r="A47" s="119" t="s">
        <v>21</v>
      </c>
      <c r="B47" s="7">
        <v>6</v>
      </c>
      <c r="C47" s="9">
        <v>8885.1</v>
      </c>
      <c r="D47" s="14">
        <v>898.15</v>
      </c>
      <c r="E47" s="7"/>
      <c r="F47" s="6"/>
      <c r="G47" s="6"/>
      <c r="H47" s="6">
        <f t="shared" si="1"/>
        <v>898.15</v>
      </c>
      <c r="I47" s="7">
        <v>671.41</v>
      </c>
      <c r="J47" s="5">
        <f t="shared" si="2"/>
        <v>226.74</v>
      </c>
      <c r="K47" s="8">
        <f t="shared" si="3"/>
        <v>0.025519127528108858</v>
      </c>
    </row>
    <row r="48" spans="1:11" ht="15">
      <c r="A48" s="120"/>
      <c r="B48" s="7" t="s">
        <v>9</v>
      </c>
      <c r="C48" s="9">
        <v>2307.7</v>
      </c>
      <c r="D48" s="10">
        <v>254.34</v>
      </c>
      <c r="E48" s="10">
        <v>2.4</v>
      </c>
      <c r="F48" s="6"/>
      <c r="G48" s="6"/>
      <c r="H48" s="6">
        <f t="shared" si="1"/>
        <v>254.34</v>
      </c>
      <c r="I48" s="7">
        <v>159.05</v>
      </c>
      <c r="J48" s="5">
        <f t="shared" si="2"/>
        <v>95.28999999999999</v>
      </c>
      <c r="K48" s="8">
        <f t="shared" si="3"/>
        <v>0.04129219569268103</v>
      </c>
    </row>
    <row r="49" spans="1:11" ht="15">
      <c r="A49" s="120"/>
      <c r="B49" s="7" t="s">
        <v>22</v>
      </c>
      <c r="C49" s="9">
        <v>2250.2</v>
      </c>
      <c r="D49" s="14">
        <v>207.01</v>
      </c>
      <c r="E49" s="7"/>
      <c r="F49" s="6"/>
      <c r="G49" s="6"/>
      <c r="H49" s="6">
        <f t="shared" si="1"/>
        <v>207.01</v>
      </c>
      <c r="I49" s="7">
        <v>161.47</v>
      </c>
      <c r="J49" s="5">
        <f t="shared" si="2"/>
        <v>45.53999999999999</v>
      </c>
      <c r="K49" s="19">
        <f t="shared" si="3"/>
        <v>0.02023820104879566</v>
      </c>
    </row>
    <row r="50" spans="1:11" ht="15">
      <c r="A50" s="120"/>
      <c r="B50" s="7">
        <v>8</v>
      </c>
      <c r="C50" s="9">
        <v>8887.1</v>
      </c>
      <c r="D50" s="10">
        <v>910.4</v>
      </c>
      <c r="E50" s="10">
        <v>0.8</v>
      </c>
      <c r="F50" s="6"/>
      <c r="G50" s="6"/>
      <c r="H50" s="6">
        <f t="shared" si="1"/>
        <v>910.4</v>
      </c>
      <c r="I50" s="7">
        <v>890.02</v>
      </c>
      <c r="J50" s="5">
        <f t="shared" si="2"/>
        <v>20.379999999999995</v>
      </c>
      <c r="K50" s="19">
        <f t="shared" si="3"/>
        <v>0.002293211508816149</v>
      </c>
    </row>
    <row r="51" spans="1:11" ht="15">
      <c r="A51" s="120"/>
      <c r="B51" s="7" t="s">
        <v>23</v>
      </c>
      <c r="C51" s="9">
        <v>2244.9</v>
      </c>
      <c r="D51" s="10">
        <v>278.85</v>
      </c>
      <c r="E51" s="7"/>
      <c r="F51" s="6"/>
      <c r="G51" s="9"/>
      <c r="H51" s="6">
        <f t="shared" si="1"/>
        <v>278.85</v>
      </c>
      <c r="I51" s="7">
        <v>169.28</v>
      </c>
      <c r="J51" s="5">
        <f t="shared" si="2"/>
        <v>109.57000000000002</v>
      </c>
      <c r="K51" s="19">
        <f t="shared" si="3"/>
        <v>0.048808410174172576</v>
      </c>
    </row>
    <row r="52" spans="1:11" ht="15">
      <c r="A52" s="120"/>
      <c r="B52" s="7" t="s">
        <v>24</v>
      </c>
      <c r="C52" s="9">
        <v>2280</v>
      </c>
      <c r="D52" s="14">
        <v>234.81</v>
      </c>
      <c r="E52" s="7"/>
      <c r="F52" s="6"/>
      <c r="G52" s="17"/>
      <c r="H52" s="6">
        <f t="shared" si="1"/>
        <v>234.81</v>
      </c>
      <c r="I52" s="7">
        <v>189.15</v>
      </c>
      <c r="J52" s="5">
        <f t="shared" si="2"/>
        <v>45.66</v>
      </c>
      <c r="K52" s="8">
        <f t="shared" si="3"/>
        <v>0.020026315789473684</v>
      </c>
    </row>
    <row r="53" spans="1:11" ht="15">
      <c r="A53" s="120"/>
      <c r="B53" s="7">
        <v>10</v>
      </c>
      <c r="C53" s="9">
        <v>8922.28</v>
      </c>
      <c r="D53" s="14">
        <v>846.1</v>
      </c>
      <c r="E53" s="10">
        <v>0.9</v>
      </c>
      <c r="F53" s="6"/>
      <c r="G53" s="6">
        <v>1</v>
      </c>
      <c r="H53" s="6">
        <f t="shared" si="1"/>
        <v>845.1</v>
      </c>
      <c r="I53" s="7">
        <v>749.21</v>
      </c>
      <c r="J53" s="5">
        <f t="shared" si="2"/>
        <v>96.88999999999999</v>
      </c>
      <c r="K53" s="8">
        <f t="shared" si="3"/>
        <v>0.010859331919643856</v>
      </c>
    </row>
    <row r="54" spans="1:11" ht="15">
      <c r="A54" s="120"/>
      <c r="B54" s="7" t="s">
        <v>25</v>
      </c>
      <c r="C54" s="9">
        <v>2293.8</v>
      </c>
      <c r="D54" s="14">
        <v>244.96</v>
      </c>
      <c r="E54" s="7">
        <v>0.1</v>
      </c>
      <c r="F54" s="6"/>
      <c r="G54" s="17"/>
      <c r="H54" s="6">
        <f t="shared" si="1"/>
        <v>244.96</v>
      </c>
      <c r="I54" s="7">
        <v>186.54</v>
      </c>
      <c r="J54" s="5">
        <f t="shared" si="2"/>
        <v>58.420000000000016</v>
      </c>
      <c r="K54" s="8">
        <f t="shared" si="3"/>
        <v>0.02546865463423141</v>
      </c>
    </row>
    <row r="55" spans="1:11" ht="15">
      <c r="A55" s="120"/>
      <c r="B55" s="7" t="s">
        <v>26</v>
      </c>
      <c r="C55" s="9">
        <v>2233.5</v>
      </c>
      <c r="D55" s="14">
        <v>248.53</v>
      </c>
      <c r="E55" s="7"/>
      <c r="F55" s="6"/>
      <c r="G55" s="17"/>
      <c r="H55" s="6">
        <f t="shared" si="1"/>
        <v>248.53</v>
      </c>
      <c r="I55" s="7">
        <v>199.86</v>
      </c>
      <c r="J55" s="5">
        <f t="shared" si="2"/>
        <v>48.66999999999999</v>
      </c>
      <c r="K55" s="8">
        <f t="shared" si="3"/>
        <v>0.021790911126035366</v>
      </c>
    </row>
    <row r="56" spans="1:11" ht="29.25" customHeight="1">
      <c r="A56" s="28" t="s">
        <v>32</v>
      </c>
      <c r="B56" s="7">
        <v>14</v>
      </c>
      <c r="C56" s="9">
        <v>5608.8</v>
      </c>
      <c r="D56" s="10">
        <v>417</v>
      </c>
      <c r="E56" s="7">
        <v>1.7</v>
      </c>
      <c r="F56" s="6"/>
      <c r="G56" s="6"/>
      <c r="H56" s="6">
        <f t="shared" si="1"/>
        <v>417</v>
      </c>
      <c r="I56" s="7">
        <v>386.89</v>
      </c>
      <c r="J56" s="5">
        <f t="shared" si="2"/>
        <v>30.110000000000014</v>
      </c>
      <c r="K56" s="8">
        <f t="shared" si="3"/>
        <v>0.005368349736128942</v>
      </c>
    </row>
    <row r="57" spans="1:11" ht="13.5" customHeight="1">
      <c r="A57" s="121" t="s">
        <v>27</v>
      </c>
      <c r="B57" s="121"/>
      <c r="C57" s="20">
        <f>SUM(C7:C56)</f>
        <v>320985.98000000004</v>
      </c>
      <c r="D57" s="21">
        <f>SUM(D7:D56)</f>
        <v>29308.769999999993</v>
      </c>
      <c r="E57" s="21">
        <f>SUM(E7:E56)</f>
        <v>86.88999999999999</v>
      </c>
      <c r="F57" s="21">
        <f>SUM(F7:F55)</f>
        <v>0</v>
      </c>
      <c r="G57" s="21">
        <f>SUM(G7:G55)</f>
        <v>2</v>
      </c>
      <c r="H57" s="21">
        <f>SUM(H7:H56)</f>
        <v>29306.769999999993</v>
      </c>
      <c r="I57" s="21">
        <f>SUM(I7:I56)</f>
        <v>23109.97</v>
      </c>
      <c r="J57" s="21">
        <f>SUM(J7:J56)</f>
        <v>6198.8</v>
      </c>
      <c r="K57" s="22">
        <f t="shared" si="3"/>
        <v>0.019311746886888952</v>
      </c>
    </row>
    <row r="60" spans="1:3" ht="15">
      <c r="A60" s="23" t="s">
        <v>29</v>
      </c>
      <c r="B60" s="23"/>
      <c r="C60" s="24"/>
    </row>
  </sheetData>
  <sheetProtection selectLockedCells="1" selectUnlockedCells="1"/>
  <mergeCells count="18">
    <mergeCell ref="A3:J3"/>
    <mergeCell ref="C5:C6"/>
    <mergeCell ref="D5:D6"/>
    <mergeCell ref="E5:E6"/>
    <mergeCell ref="F5:G5"/>
    <mergeCell ref="H5:H6"/>
    <mergeCell ref="I5:I6"/>
    <mergeCell ref="A4:K4"/>
    <mergeCell ref="A20:A27"/>
    <mergeCell ref="A45:A46"/>
    <mergeCell ref="A47:A55"/>
    <mergeCell ref="A57:B57"/>
    <mergeCell ref="J5:J6"/>
    <mergeCell ref="K5:K6"/>
    <mergeCell ref="A7:A19"/>
    <mergeCell ref="A28:A35"/>
    <mergeCell ref="A5:B6"/>
    <mergeCell ref="A36:A44"/>
  </mergeCells>
  <printOptions/>
  <pageMargins left="0.7875" right="0.18125" top="0.13958333333333334" bottom="0.11736111111111111" header="0.5118055555555555" footer="0.5118055555555555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1">
      <selection activeCell="P54" sqref="P54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8.28125" style="0" customWidth="1"/>
    <col min="4" max="4" width="4.8515625" style="0" customWidth="1"/>
    <col min="5" max="5" width="6.57421875" style="0" customWidth="1"/>
    <col min="6" max="6" width="0.71875" style="0" customWidth="1"/>
    <col min="7" max="7" width="0.42578125" style="0" customWidth="1"/>
    <col min="8" max="8" width="6.7109375" style="0" customWidth="1"/>
    <col min="9" max="9" width="8.28125" style="0" customWidth="1"/>
    <col min="10" max="10" width="6.7109375" style="0" customWidth="1"/>
    <col min="11" max="11" width="6.140625" style="0" customWidth="1"/>
  </cols>
  <sheetData>
    <row r="1" spans="1:11" ht="15">
      <c r="A1" s="161" t="s">
        <v>118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5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57" t="s">
        <v>2</v>
      </c>
      <c r="B3" s="157"/>
      <c r="C3" s="157" t="s">
        <v>47</v>
      </c>
      <c r="D3" s="157"/>
      <c r="E3" s="162" t="s">
        <v>48</v>
      </c>
      <c r="F3" s="165"/>
      <c r="G3" s="163"/>
      <c r="H3" s="157" t="s">
        <v>38</v>
      </c>
      <c r="I3" s="157" t="s">
        <v>49</v>
      </c>
      <c r="J3" s="157" t="s">
        <v>50</v>
      </c>
      <c r="K3" s="157" t="s">
        <v>107</v>
      </c>
    </row>
    <row r="4" spans="1:11" ht="93.75" customHeight="1">
      <c r="A4" s="157"/>
      <c r="B4" s="157"/>
      <c r="C4" s="157"/>
      <c r="D4" s="157"/>
      <c r="E4" s="162"/>
      <c r="F4" s="166"/>
      <c r="G4" s="164"/>
      <c r="H4" s="157"/>
      <c r="I4" s="157"/>
      <c r="J4" s="157"/>
      <c r="K4" s="157"/>
    </row>
    <row r="5" spans="1:11" ht="12.75" customHeight="1">
      <c r="A5" s="154"/>
      <c r="B5" s="61">
        <v>4</v>
      </c>
      <c r="C5" s="62">
        <v>4607</v>
      </c>
      <c r="D5" s="62"/>
      <c r="E5" s="67">
        <v>352.5</v>
      </c>
      <c r="F5" s="68"/>
      <c r="G5" s="68"/>
      <c r="H5" s="30">
        <f>E5</f>
        <v>352.5</v>
      </c>
      <c r="I5" s="30">
        <v>266.68</v>
      </c>
      <c r="J5" s="65">
        <f aca="true" t="shared" si="0" ref="J5:J65">H5-I5</f>
        <v>85.82</v>
      </c>
      <c r="K5" s="66">
        <f aca="true" t="shared" si="1" ref="K5:K12">J5/C5</f>
        <v>0.018628174517039287</v>
      </c>
    </row>
    <row r="6" spans="1:11" ht="15">
      <c r="A6" s="155"/>
      <c r="B6" s="61">
        <v>6</v>
      </c>
      <c r="C6" s="62">
        <v>4592.5</v>
      </c>
      <c r="D6" s="62"/>
      <c r="E6" s="67">
        <v>387.41</v>
      </c>
      <c r="F6" s="68"/>
      <c r="G6" s="68"/>
      <c r="H6" s="30">
        <f aca="true" t="shared" si="2" ref="H6:H63">E6</f>
        <v>387.41</v>
      </c>
      <c r="I6" s="30">
        <v>263.24</v>
      </c>
      <c r="J6" s="65">
        <f t="shared" si="0"/>
        <v>124.17000000000002</v>
      </c>
      <c r="K6" s="66">
        <f t="shared" si="1"/>
        <v>0.02703756124115406</v>
      </c>
    </row>
    <row r="7" spans="1:11" ht="15">
      <c r="A7" s="155"/>
      <c r="B7" s="61" t="s">
        <v>9</v>
      </c>
      <c r="C7" s="62">
        <v>4608.3</v>
      </c>
      <c r="D7" s="62"/>
      <c r="E7" s="67">
        <v>308</v>
      </c>
      <c r="F7" s="68"/>
      <c r="G7" s="68"/>
      <c r="H7" s="30">
        <f t="shared" si="2"/>
        <v>308</v>
      </c>
      <c r="I7" s="30">
        <v>261.66</v>
      </c>
      <c r="J7" s="65">
        <f t="shared" si="0"/>
        <v>46.339999999999975</v>
      </c>
      <c r="K7" s="66">
        <f t="shared" si="1"/>
        <v>0.010055768938654161</v>
      </c>
    </row>
    <row r="8" spans="1:11" ht="15">
      <c r="A8" s="155"/>
      <c r="B8" s="61">
        <v>8</v>
      </c>
      <c r="C8" s="62">
        <v>4573.6</v>
      </c>
      <c r="D8" s="62"/>
      <c r="E8" s="67">
        <v>437.84</v>
      </c>
      <c r="F8" s="68"/>
      <c r="G8" s="68"/>
      <c r="H8" s="30">
        <f t="shared" si="2"/>
        <v>437.84</v>
      </c>
      <c r="I8" s="30">
        <v>379.64</v>
      </c>
      <c r="J8" s="65">
        <f t="shared" si="0"/>
        <v>58.19999999999999</v>
      </c>
      <c r="K8" s="66">
        <f t="shared" si="1"/>
        <v>0.012725205527374493</v>
      </c>
    </row>
    <row r="9" spans="1:11" ht="15">
      <c r="A9" s="155"/>
      <c r="B9" s="61">
        <v>10</v>
      </c>
      <c r="C9" s="62">
        <v>4550.5</v>
      </c>
      <c r="D9" s="62"/>
      <c r="E9" s="69">
        <v>331.2</v>
      </c>
      <c r="F9" s="70"/>
      <c r="G9" s="70"/>
      <c r="H9" s="30">
        <f t="shared" si="2"/>
        <v>331.2</v>
      </c>
      <c r="I9" s="30">
        <v>273.43</v>
      </c>
      <c r="J9" s="65">
        <f t="shared" si="0"/>
        <v>57.76999999999998</v>
      </c>
      <c r="K9" s="66">
        <f t="shared" si="1"/>
        <v>0.01269530820788924</v>
      </c>
    </row>
    <row r="10" spans="1:11" ht="15">
      <c r="A10" s="155"/>
      <c r="B10" s="61">
        <v>12</v>
      </c>
      <c r="C10" s="62">
        <v>10282.3</v>
      </c>
      <c r="D10" s="62"/>
      <c r="E10" s="69">
        <v>778.04</v>
      </c>
      <c r="F10" s="70"/>
      <c r="G10" s="70"/>
      <c r="H10" s="30">
        <f t="shared" si="2"/>
        <v>778.04</v>
      </c>
      <c r="I10" s="30">
        <v>650.8</v>
      </c>
      <c r="J10" s="65">
        <f t="shared" si="0"/>
        <v>127.24000000000001</v>
      </c>
      <c r="K10" s="66">
        <f t="shared" si="1"/>
        <v>0.01237466325627535</v>
      </c>
    </row>
    <row r="11" spans="1:11" ht="15">
      <c r="A11" s="155"/>
      <c r="B11" s="61" t="s">
        <v>52</v>
      </c>
      <c r="C11" s="62">
        <v>3366.7</v>
      </c>
      <c r="D11" s="62"/>
      <c r="E11" s="67">
        <v>334</v>
      </c>
      <c r="F11" s="68"/>
      <c r="G11" s="68"/>
      <c r="H11" s="30">
        <f t="shared" si="2"/>
        <v>334</v>
      </c>
      <c r="I11" s="30">
        <v>224.7</v>
      </c>
      <c r="J11" s="65">
        <f t="shared" si="0"/>
        <v>109.30000000000001</v>
      </c>
      <c r="K11" s="66">
        <f t="shared" si="1"/>
        <v>0.0324650250987614</v>
      </c>
    </row>
    <row r="12" spans="1:11" ht="12.75" customHeight="1">
      <c r="A12" s="156"/>
      <c r="B12" s="61">
        <v>10</v>
      </c>
      <c r="C12" s="62">
        <v>3255.6</v>
      </c>
      <c r="D12" s="62"/>
      <c r="E12" s="67">
        <v>282.97</v>
      </c>
      <c r="F12" s="68"/>
      <c r="G12" s="68"/>
      <c r="H12" s="30">
        <f t="shared" si="2"/>
        <v>282.97</v>
      </c>
      <c r="I12" s="30">
        <v>212.61</v>
      </c>
      <c r="J12" s="65">
        <f t="shared" si="0"/>
        <v>70.36000000000001</v>
      </c>
      <c r="K12" s="66">
        <f t="shared" si="1"/>
        <v>0.02161199164516526</v>
      </c>
    </row>
    <row r="13" spans="1:11" ht="12.75" customHeight="1" hidden="1">
      <c r="A13" s="167" t="s">
        <v>53</v>
      </c>
      <c r="B13" s="168"/>
      <c r="C13" s="71">
        <f>SUM(C5:C12)</f>
        <v>39836.49999999999</v>
      </c>
      <c r="D13" s="71"/>
      <c r="E13" s="72">
        <f>SUM(E5:E12)</f>
        <v>3211.96</v>
      </c>
      <c r="F13" s="73"/>
      <c r="G13" s="73"/>
      <c r="H13" s="74">
        <f t="shared" si="2"/>
        <v>3211.96</v>
      </c>
      <c r="I13" s="74">
        <f>SUM(I5:I12)</f>
        <v>2532.76</v>
      </c>
      <c r="J13" s="75">
        <f t="shared" si="0"/>
        <v>679.1999999999998</v>
      </c>
      <c r="K13" s="76">
        <f>SUM(K5:K12)/8</f>
        <v>0.018449212304039155</v>
      </c>
    </row>
    <row r="14" spans="1:11" ht="12.75" customHeight="1">
      <c r="A14" s="154"/>
      <c r="B14" s="86" t="s">
        <v>65</v>
      </c>
      <c r="C14" s="62">
        <v>12388.8</v>
      </c>
      <c r="D14" s="83">
        <v>10.5</v>
      </c>
      <c r="E14" s="30">
        <v>867.2</v>
      </c>
      <c r="F14" s="64"/>
      <c r="G14" s="87"/>
      <c r="H14" s="30">
        <f t="shared" si="2"/>
        <v>867.2</v>
      </c>
      <c r="I14" s="30">
        <v>672.05</v>
      </c>
      <c r="J14" s="65">
        <f t="shared" si="0"/>
        <v>195.1500000000001</v>
      </c>
      <c r="K14" s="66">
        <f aca="true" t="shared" si="3" ref="K14:K21">J14/C14</f>
        <v>0.01575213095699342</v>
      </c>
    </row>
    <row r="15" spans="1:11" ht="15">
      <c r="A15" s="155"/>
      <c r="B15" s="61" t="s">
        <v>66</v>
      </c>
      <c r="C15" s="62">
        <v>5560.6</v>
      </c>
      <c r="D15" s="83">
        <v>124.7</v>
      </c>
      <c r="E15" s="63">
        <v>460.9</v>
      </c>
      <c r="F15" s="68"/>
      <c r="G15" s="68"/>
      <c r="H15" s="30">
        <f t="shared" si="2"/>
        <v>460.9</v>
      </c>
      <c r="I15" s="30">
        <v>424.9</v>
      </c>
      <c r="J15" s="65">
        <f t="shared" si="0"/>
        <v>36</v>
      </c>
      <c r="K15" s="66">
        <f t="shared" si="3"/>
        <v>0.006474121497680106</v>
      </c>
    </row>
    <row r="16" spans="1:11" ht="17.25" customHeight="1">
      <c r="A16" s="155"/>
      <c r="B16" s="61" t="s">
        <v>67</v>
      </c>
      <c r="C16" s="62">
        <v>9561.9</v>
      </c>
      <c r="D16" s="83">
        <v>215.4</v>
      </c>
      <c r="E16" s="67">
        <v>742.5</v>
      </c>
      <c r="F16" s="68"/>
      <c r="G16" s="68"/>
      <c r="H16" s="30">
        <f t="shared" si="2"/>
        <v>742.5</v>
      </c>
      <c r="I16" s="30">
        <v>634.6</v>
      </c>
      <c r="J16" s="65">
        <f t="shared" si="0"/>
        <v>107.89999999999998</v>
      </c>
      <c r="K16" s="66">
        <f t="shared" si="3"/>
        <v>0.011284368169506058</v>
      </c>
    </row>
    <row r="17" spans="1:11" ht="18" customHeight="1">
      <c r="A17" s="155"/>
      <c r="B17" s="61" t="s">
        <v>68</v>
      </c>
      <c r="C17" s="62">
        <v>4877.3</v>
      </c>
      <c r="D17" s="80"/>
      <c r="E17" s="67">
        <v>410.83</v>
      </c>
      <c r="F17" s="68"/>
      <c r="G17" s="68"/>
      <c r="H17" s="30">
        <f t="shared" si="2"/>
        <v>410.83</v>
      </c>
      <c r="I17" s="30">
        <v>366.98</v>
      </c>
      <c r="J17" s="65">
        <f t="shared" si="0"/>
        <v>43.849999999999966</v>
      </c>
      <c r="K17" s="66">
        <f t="shared" si="3"/>
        <v>0.008990630061714466</v>
      </c>
    </row>
    <row r="18" spans="1:11" ht="13.5" customHeight="1">
      <c r="A18" s="155"/>
      <c r="B18" s="61" t="s">
        <v>11</v>
      </c>
      <c r="C18" s="62">
        <v>8309.8</v>
      </c>
      <c r="D18" s="80"/>
      <c r="E18" s="67">
        <v>623.6</v>
      </c>
      <c r="F18" s="68"/>
      <c r="G18" s="68"/>
      <c r="H18" s="30">
        <f t="shared" si="2"/>
        <v>623.6</v>
      </c>
      <c r="I18" s="30">
        <v>455.9</v>
      </c>
      <c r="J18" s="65">
        <f t="shared" si="0"/>
        <v>167.70000000000005</v>
      </c>
      <c r="K18" s="66">
        <f t="shared" si="3"/>
        <v>0.020180991118919838</v>
      </c>
    </row>
    <row r="19" spans="1:11" ht="15">
      <c r="A19" s="155"/>
      <c r="B19" s="112" t="s">
        <v>108</v>
      </c>
      <c r="C19" s="62">
        <v>2402.9</v>
      </c>
      <c r="D19" s="83">
        <v>376.8</v>
      </c>
      <c r="E19" s="67">
        <v>157.8</v>
      </c>
      <c r="F19" s="68"/>
      <c r="G19" s="68"/>
      <c r="H19" s="30">
        <f t="shared" si="2"/>
        <v>157.8</v>
      </c>
      <c r="I19" s="30">
        <v>162.32</v>
      </c>
      <c r="J19" s="65">
        <f t="shared" si="0"/>
        <v>-4.519999999999982</v>
      </c>
      <c r="K19" s="66">
        <f t="shared" si="3"/>
        <v>-0.001881060385367673</v>
      </c>
    </row>
    <row r="20" spans="1:11" ht="15">
      <c r="A20" s="155"/>
      <c r="B20" s="61" t="s">
        <v>58</v>
      </c>
      <c r="C20" s="62">
        <v>3843.5</v>
      </c>
      <c r="D20" s="83"/>
      <c r="E20" s="67">
        <v>255.91</v>
      </c>
      <c r="F20" s="68"/>
      <c r="G20" s="68"/>
      <c r="H20" s="30">
        <f t="shared" si="2"/>
        <v>255.91</v>
      </c>
      <c r="I20" s="30">
        <v>222.8</v>
      </c>
      <c r="J20" s="65">
        <f t="shared" si="0"/>
        <v>33.109999999999985</v>
      </c>
      <c r="K20" s="66">
        <f t="shared" si="3"/>
        <v>0.00861454403538441</v>
      </c>
    </row>
    <row r="21" spans="1:11" ht="17.25" customHeight="1">
      <c r="A21" s="155"/>
      <c r="B21" s="85" t="s">
        <v>69</v>
      </c>
      <c r="C21" s="62">
        <v>1281.2</v>
      </c>
      <c r="D21" s="80"/>
      <c r="E21" s="67">
        <v>95.95</v>
      </c>
      <c r="F21" s="68"/>
      <c r="G21" s="68"/>
      <c r="H21" s="30">
        <f t="shared" si="2"/>
        <v>95.95</v>
      </c>
      <c r="I21" s="30">
        <v>77.83</v>
      </c>
      <c r="J21" s="65">
        <f t="shared" si="0"/>
        <v>18.120000000000005</v>
      </c>
      <c r="K21" s="66">
        <f t="shared" si="3"/>
        <v>0.01414299094598814</v>
      </c>
    </row>
    <row r="22" spans="1:11" ht="0.75" customHeight="1">
      <c r="A22" s="169" t="s">
        <v>53</v>
      </c>
      <c r="B22" s="170"/>
      <c r="C22" s="71">
        <f>SUM(C14:C21)</f>
        <v>48226</v>
      </c>
      <c r="D22" s="81">
        <f>SUM(D14:D21)</f>
        <v>727.4000000000001</v>
      </c>
      <c r="E22" s="72">
        <f>SUM(E14:E21)</f>
        <v>3614.6899999999996</v>
      </c>
      <c r="F22" s="73"/>
      <c r="G22" s="73"/>
      <c r="H22" s="74">
        <f t="shared" si="2"/>
        <v>3614.6899999999996</v>
      </c>
      <c r="I22" s="74">
        <f>SUM(I14:I21)</f>
        <v>3017.38</v>
      </c>
      <c r="J22" s="75">
        <f t="shared" si="0"/>
        <v>597.3099999999995</v>
      </c>
      <c r="K22" s="76">
        <f>SUM(K14:K21)/8</f>
        <v>0.010444839550102347</v>
      </c>
    </row>
    <row r="23" spans="1:11" ht="1.5" customHeight="1">
      <c r="A23" s="172" t="s">
        <v>71</v>
      </c>
      <c r="B23" s="173"/>
      <c r="C23" s="71">
        <f>C13+C22</f>
        <v>88062.5</v>
      </c>
      <c r="D23" s="71"/>
      <c r="E23" s="72">
        <f>E13+E22</f>
        <v>6826.65</v>
      </c>
      <c r="F23" s="73"/>
      <c r="G23" s="73"/>
      <c r="H23" s="74">
        <f t="shared" si="2"/>
        <v>6826.65</v>
      </c>
      <c r="I23" s="74">
        <f>I13+I22</f>
        <v>5550.14</v>
      </c>
      <c r="J23" s="75">
        <f t="shared" si="0"/>
        <v>1276.5099999999993</v>
      </c>
      <c r="K23" s="76">
        <f>(K13+K22)/2</f>
        <v>0.01444702592707075</v>
      </c>
    </row>
    <row r="24" spans="1:11" ht="12.75" customHeight="1">
      <c r="A24" s="154"/>
      <c r="B24" s="61" t="s">
        <v>16</v>
      </c>
      <c r="C24" s="62">
        <v>16008</v>
      </c>
      <c r="D24" s="83">
        <v>206.1</v>
      </c>
      <c r="E24" s="67">
        <v>1218.1</v>
      </c>
      <c r="F24" s="68"/>
      <c r="G24" s="68"/>
      <c r="H24" s="30">
        <f t="shared" si="2"/>
        <v>1218.1</v>
      </c>
      <c r="I24" s="30">
        <v>1099.59</v>
      </c>
      <c r="J24" s="65">
        <f t="shared" si="0"/>
        <v>118.50999999999999</v>
      </c>
      <c r="K24" s="66">
        <f aca="true" t="shared" si="4" ref="K24:K30">J24/C24</f>
        <v>0.0074031734132933525</v>
      </c>
    </row>
    <row r="25" spans="1:11" ht="19.5" customHeight="1">
      <c r="A25" s="155"/>
      <c r="B25" s="61" t="s">
        <v>17</v>
      </c>
      <c r="C25" s="62">
        <v>5223</v>
      </c>
      <c r="D25" s="83">
        <v>105.6</v>
      </c>
      <c r="E25" s="67">
        <v>453.1</v>
      </c>
      <c r="F25" s="68"/>
      <c r="G25" s="68"/>
      <c r="H25" s="30">
        <f t="shared" si="2"/>
        <v>453.1</v>
      </c>
      <c r="I25" s="30">
        <v>359.2</v>
      </c>
      <c r="J25" s="65">
        <f t="shared" si="0"/>
        <v>93.90000000000003</v>
      </c>
      <c r="K25" s="66">
        <f t="shared" si="4"/>
        <v>0.017978173463526714</v>
      </c>
    </row>
    <row r="26" spans="1:11" ht="16.5" customHeight="1">
      <c r="A26" s="155"/>
      <c r="B26" s="61" t="s">
        <v>59</v>
      </c>
      <c r="C26" s="62">
        <v>8117.5</v>
      </c>
      <c r="D26" s="80">
        <v>42.5</v>
      </c>
      <c r="E26" s="67">
        <v>599.44</v>
      </c>
      <c r="F26" s="68"/>
      <c r="G26" s="68"/>
      <c r="H26" s="30">
        <f t="shared" si="2"/>
        <v>599.44</v>
      </c>
      <c r="I26" s="30">
        <v>447.69</v>
      </c>
      <c r="J26" s="65">
        <f t="shared" si="0"/>
        <v>151.75000000000006</v>
      </c>
      <c r="K26" s="66">
        <f t="shared" si="4"/>
        <v>0.018694179242377585</v>
      </c>
    </row>
    <row r="27" spans="1:11" ht="15">
      <c r="A27" s="155"/>
      <c r="B27" s="61">
        <v>13</v>
      </c>
      <c r="C27" s="62">
        <v>1268.6</v>
      </c>
      <c r="D27" s="80"/>
      <c r="E27" s="67">
        <v>111.1</v>
      </c>
      <c r="F27" s="68"/>
      <c r="G27" s="68"/>
      <c r="H27" s="30">
        <f t="shared" si="2"/>
        <v>111.1</v>
      </c>
      <c r="I27" s="30">
        <v>101.82</v>
      </c>
      <c r="J27" s="65">
        <f t="shared" si="0"/>
        <v>9.280000000000001</v>
      </c>
      <c r="K27" s="66">
        <f t="shared" si="4"/>
        <v>0.007315150559672081</v>
      </c>
    </row>
    <row r="28" spans="1:11" ht="16.5" customHeight="1">
      <c r="A28" s="155"/>
      <c r="B28" s="61" t="s">
        <v>60</v>
      </c>
      <c r="C28" s="67">
        <v>8887.1</v>
      </c>
      <c r="D28" s="78">
        <v>48.2</v>
      </c>
      <c r="E28" s="67">
        <v>816.35</v>
      </c>
      <c r="F28" s="68"/>
      <c r="G28" s="68"/>
      <c r="H28" s="30">
        <f t="shared" si="2"/>
        <v>816.35</v>
      </c>
      <c r="I28" s="30">
        <v>722</v>
      </c>
      <c r="J28" s="65">
        <f t="shared" si="0"/>
        <v>94.35000000000002</v>
      </c>
      <c r="K28" s="66">
        <f t="shared" si="4"/>
        <v>0.01061651157295406</v>
      </c>
    </row>
    <row r="29" spans="1:11" ht="12.75" customHeight="1">
      <c r="A29" s="155"/>
      <c r="B29" s="61" t="s">
        <v>23</v>
      </c>
      <c r="C29" s="67">
        <v>2244.9</v>
      </c>
      <c r="D29" s="78"/>
      <c r="E29" s="67">
        <v>227.63</v>
      </c>
      <c r="F29" s="68"/>
      <c r="G29" s="68"/>
      <c r="H29" s="30">
        <f t="shared" si="2"/>
        <v>227.63</v>
      </c>
      <c r="I29" s="30">
        <v>173.07</v>
      </c>
      <c r="J29" s="65">
        <f t="shared" si="0"/>
        <v>54.56</v>
      </c>
      <c r="K29" s="66">
        <f t="shared" si="4"/>
        <v>0.02430397790547463</v>
      </c>
    </row>
    <row r="30" spans="1:11" ht="12" customHeight="1">
      <c r="A30" s="156"/>
      <c r="B30" s="61" t="s">
        <v>24</v>
      </c>
      <c r="C30" s="67">
        <v>2280</v>
      </c>
      <c r="D30" s="78"/>
      <c r="E30" s="67">
        <v>217.76</v>
      </c>
      <c r="F30" s="68"/>
      <c r="G30" s="68"/>
      <c r="H30" s="30">
        <f t="shared" si="2"/>
        <v>217.76</v>
      </c>
      <c r="I30" s="30">
        <v>180.25</v>
      </c>
      <c r="J30" s="65">
        <f t="shared" si="0"/>
        <v>37.50999999999999</v>
      </c>
      <c r="K30" s="66">
        <f t="shared" si="4"/>
        <v>0.01645175438596491</v>
      </c>
    </row>
    <row r="31" spans="1:11" s="106" customFormat="1" ht="12.75" customHeight="1" hidden="1">
      <c r="A31" s="174" t="s">
        <v>86</v>
      </c>
      <c r="B31" s="175"/>
      <c r="C31" s="103">
        <f>SUM(C25:C30)</f>
        <v>28021.100000000002</v>
      </c>
      <c r="D31" s="104">
        <f>SUM(D25:D30)</f>
        <v>196.3</v>
      </c>
      <c r="E31" s="103">
        <f>SUM(E24:E30)</f>
        <v>3643.4799999999996</v>
      </c>
      <c r="F31" s="109"/>
      <c r="G31" s="109"/>
      <c r="H31" s="71">
        <f t="shared" si="2"/>
        <v>3643.4799999999996</v>
      </c>
      <c r="I31" s="71">
        <f>SUM(I24:I30)</f>
        <v>3083.6200000000003</v>
      </c>
      <c r="J31" s="65">
        <f t="shared" si="0"/>
        <v>559.8599999999992</v>
      </c>
      <c r="K31" s="110">
        <f>SUM(K23:K30)/7</f>
        <v>0.01674427806719058</v>
      </c>
    </row>
    <row r="32" spans="1:11" ht="15">
      <c r="A32" s="154"/>
      <c r="B32" s="61" t="s">
        <v>55</v>
      </c>
      <c r="C32" s="62">
        <v>3804.5</v>
      </c>
      <c r="D32" s="80"/>
      <c r="E32" s="67">
        <v>285.98</v>
      </c>
      <c r="F32" s="68"/>
      <c r="G32" s="68"/>
      <c r="H32" s="30">
        <f t="shared" si="2"/>
        <v>285.98</v>
      </c>
      <c r="I32" s="30">
        <v>250.79</v>
      </c>
      <c r="J32" s="65">
        <f t="shared" si="0"/>
        <v>35.190000000000026</v>
      </c>
      <c r="K32" s="66">
        <f aca="true" t="shared" si="5" ref="K32:K39">J32/C32</f>
        <v>0.009249572874227894</v>
      </c>
    </row>
    <row r="33" spans="1:11" ht="15">
      <c r="A33" s="155"/>
      <c r="B33" s="61">
        <v>4</v>
      </c>
      <c r="C33" s="62">
        <v>16618.4</v>
      </c>
      <c r="D33" s="80">
        <v>28.6</v>
      </c>
      <c r="E33" s="67">
        <v>1256.4</v>
      </c>
      <c r="F33" s="68"/>
      <c r="G33" s="68"/>
      <c r="H33" s="30">
        <f t="shared" si="2"/>
        <v>1256.4</v>
      </c>
      <c r="I33" s="30">
        <v>1057.911</v>
      </c>
      <c r="J33" s="65">
        <f t="shared" si="0"/>
        <v>198.48900000000003</v>
      </c>
      <c r="K33" s="66">
        <f t="shared" si="5"/>
        <v>0.011943929620180042</v>
      </c>
    </row>
    <row r="34" spans="1:11" ht="12.75" customHeight="1">
      <c r="A34" s="155"/>
      <c r="B34" s="61">
        <v>6</v>
      </c>
      <c r="C34" s="62">
        <v>4240.4</v>
      </c>
      <c r="D34" s="80"/>
      <c r="E34" s="67">
        <v>311.24</v>
      </c>
      <c r="F34" s="68"/>
      <c r="G34" s="68"/>
      <c r="H34" s="30">
        <f t="shared" si="2"/>
        <v>311.24</v>
      </c>
      <c r="I34" s="30">
        <v>213.57</v>
      </c>
      <c r="J34" s="65">
        <f t="shared" si="0"/>
        <v>97.67000000000002</v>
      </c>
      <c r="K34" s="66">
        <f t="shared" si="5"/>
        <v>0.023033204414677867</v>
      </c>
    </row>
    <row r="35" spans="1:11" ht="12" customHeight="1">
      <c r="A35" s="155"/>
      <c r="B35" s="61">
        <v>8</v>
      </c>
      <c r="C35" s="62">
        <v>4289.7</v>
      </c>
      <c r="D35" s="80"/>
      <c r="E35" s="67">
        <v>375.41</v>
      </c>
      <c r="F35" s="68"/>
      <c r="G35" s="68"/>
      <c r="H35" s="30">
        <f t="shared" si="2"/>
        <v>375.41</v>
      </c>
      <c r="I35" s="30">
        <v>292.88</v>
      </c>
      <c r="J35" s="65">
        <f t="shared" si="0"/>
        <v>82.53000000000003</v>
      </c>
      <c r="K35" s="66">
        <f t="shared" si="5"/>
        <v>0.019239107629904197</v>
      </c>
    </row>
    <row r="36" spans="1:11" ht="13.5" customHeight="1">
      <c r="A36" s="155"/>
      <c r="B36" s="61" t="s">
        <v>87</v>
      </c>
      <c r="C36" s="62">
        <v>6245.6</v>
      </c>
      <c r="D36" s="80"/>
      <c r="E36" s="67">
        <v>458.5</v>
      </c>
      <c r="F36" s="68"/>
      <c r="G36" s="68"/>
      <c r="H36" s="30">
        <f t="shared" si="2"/>
        <v>458.5</v>
      </c>
      <c r="I36" s="30">
        <v>420.92</v>
      </c>
      <c r="J36" s="65">
        <f t="shared" si="0"/>
        <v>37.579999999999984</v>
      </c>
      <c r="K36" s="66">
        <f t="shared" si="5"/>
        <v>0.006017035993339308</v>
      </c>
    </row>
    <row r="37" spans="1:11" ht="15">
      <c r="A37" s="155"/>
      <c r="B37" s="77" t="s">
        <v>54</v>
      </c>
      <c r="C37" s="67">
        <v>8881.88</v>
      </c>
      <c r="D37" s="78">
        <v>51.08</v>
      </c>
      <c r="E37" s="67">
        <v>804.56</v>
      </c>
      <c r="F37" s="68"/>
      <c r="G37" s="79"/>
      <c r="H37" s="30">
        <f t="shared" si="2"/>
        <v>804.56</v>
      </c>
      <c r="I37" s="30">
        <v>719.81</v>
      </c>
      <c r="J37" s="65">
        <f t="shared" si="0"/>
        <v>84.75</v>
      </c>
      <c r="K37" s="66">
        <f t="shared" si="5"/>
        <v>0.009541898787193703</v>
      </c>
    </row>
    <row r="38" spans="1:11" ht="15">
      <c r="A38" s="155"/>
      <c r="B38" s="61" t="s">
        <v>25</v>
      </c>
      <c r="C38" s="67">
        <v>2293.8</v>
      </c>
      <c r="D38" s="78">
        <v>49.1</v>
      </c>
      <c r="E38" s="67">
        <v>200.49</v>
      </c>
      <c r="F38" s="68"/>
      <c r="G38" s="68"/>
      <c r="H38" s="30">
        <f t="shared" si="2"/>
        <v>200.49</v>
      </c>
      <c r="I38" s="30">
        <v>168.59</v>
      </c>
      <c r="J38" s="65">
        <f t="shared" si="0"/>
        <v>31.900000000000006</v>
      </c>
      <c r="K38" s="66">
        <f t="shared" si="5"/>
        <v>0.013907053797192433</v>
      </c>
    </row>
    <row r="39" spans="1:11" ht="15">
      <c r="A39" s="156"/>
      <c r="B39" s="61" t="s">
        <v>26</v>
      </c>
      <c r="C39" s="67">
        <v>2233.5</v>
      </c>
      <c r="D39" s="78"/>
      <c r="E39" s="67">
        <v>212.45</v>
      </c>
      <c r="F39" s="68"/>
      <c r="G39" s="68"/>
      <c r="H39" s="30">
        <f t="shared" si="2"/>
        <v>212.45</v>
      </c>
      <c r="I39" s="30">
        <v>177.65</v>
      </c>
      <c r="J39" s="65">
        <f t="shared" si="0"/>
        <v>34.79999999999998</v>
      </c>
      <c r="K39" s="66">
        <f t="shared" si="5"/>
        <v>0.015580926796507716</v>
      </c>
    </row>
    <row r="40" spans="1:11" ht="2.25" customHeight="1" hidden="1">
      <c r="A40" s="145" t="s">
        <v>53</v>
      </c>
      <c r="B40" s="146"/>
      <c r="C40" s="72">
        <f>SUM(C32:C39)</f>
        <v>48607.780000000006</v>
      </c>
      <c r="D40" s="82">
        <f>SUM(D32:D39)</f>
        <v>128.78</v>
      </c>
      <c r="E40" s="72">
        <f>SUM(E32:E39)</f>
        <v>3905.0299999999997</v>
      </c>
      <c r="F40" s="73"/>
      <c r="G40" s="73"/>
      <c r="H40" s="74">
        <f t="shared" si="2"/>
        <v>3905.0299999999997</v>
      </c>
      <c r="I40" s="74">
        <f>SUM(I32:I39)</f>
        <v>3302.121</v>
      </c>
      <c r="J40" s="75">
        <f t="shared" si="0"/>
        <v>602.9089999999997</v>
      </c>
      <c r="K40" s="76">
        <f>SUM(K32:K39)/8</f>
        <v>0.013564091239152896</v>
      </c>
    </row>
    <row r="41" spans="1:11" ht="2.25" customHeight="1" hidden="1">
      <c r="A41" s="145" t="s">
        <v>88</v>
      </c>
      <c r="B41" s="146"/>
      <c r="C41" s="72">
        <f>C31+C40</f>
        <v>76628.88</v>
      </c>
      <c r="D41" s="82">
        <f>D31+D40</f>
        <v>325.08000000000004</v>
      </c>
      <c r="E41" s="72">
        <f>E31+E40</f>
        <v>7548.509999999999</v>
      </c>
      <c r="F41" s="73"/>
      <c r="G41" s="73"/>
      <c r="H41" s="74">
        <f t="shared" si="2"/>
        <v>7548.509999999999</v>
      </c>
      <c r="I41" s="74">
        <f>I31+I40</f>
        <v>6385.741</v>
      </c>
      <c r="J41" s="75">
        <f t="shared" si="0"/>
        <v>1162.7689999999993</v>
      </c>
      <c r="K41" s="76">
        <f>(K31+K40)/2</f>
        <v>0.015154184653171738</v>
      </c>
    </row>
    <row r="42" spans="1:11" ht="15">
      <c r="A42" s="154"/>
      <c r="B42" s="61" t="s">
        <v>57</v>
      </c>
      <c r="C42" s="62">
        <v>6511</v>
      </c>
      <c r="D42" s="80"/>
      <c r="E42" s="67">
        <v>535.88</v>
      </c>
      <c r="F42" s="68"/>
      <c r="G42" s="68"/>
      <c r="H42" s="30">
        <f t="shared" si="2"/>
        <v>535.88</v>
      </c>
      <c r="I42" s="30">
        <v>457.34</v>
      </c>
      <c r="J42" s="65">
        <f t="shared" si="0"/>
        <v>78.54000000000002</v>
      </c>
      <c r="K42" s="66">
        <f aca="true" t="shared" si="6" ref="K42:K47">J42/C42</f>
        <v>0.012062663185378594</v>
      </c>
    </row>
    <row r="43" spans="1:11" ht="15">
      <c r="A43" s="155"/>
      <c r="B43" s="61">
        <v>6</v>
      </c>
      <c r="C43" s="62">
        <v>5986</v>
      </c>
      <c r="D43" s="80"/>
      <c r="E43" s="67">
        <v>468.79</v>
      </c>
      <c r="F43" s="68"/>
      <c r="G43" s="68"/>
      <c r="H43" s="30">
        <f t="shared" si="2"/>
        <v>468.79</v>
      </c>
      <c r="I43" s="30">
        <v>378.04</v>
      </c>
      <c r="J43" s="65">
        <f t="shared" si="0"/>
        <v>90.75</v>
      </c>
      <c r="K43" s="66">
        <f t="shared" si="6"/>
        <v>0.01516037420648179</v>
      </c>
    </row>
    <row r="44" spans="1:11" ht="12.75" customHeight="1">
      <c r="A44" s="155"/>
      <c r="B44" s="61">
        <v>8</v>
      </c>
      <c r="C44" s="62">
        <v>2108.2</v>
      </c>
      <c r="D44" s="80"/>
      <c r="E44" s="67">
        <v>155.23</v>
      </c>
      <c r="F44" s="68"/>
      <c r="G44" s="68"/>
      <c r="H44" s="30">
        <f t="shared" si="2"/>
        <v>155.23</v>
      </c>
      <c r="I44" s="30">
        <v>116.38</v>
      </c>
      <c r="J44" s="65">
        <f t="shared" si="0"/>
        <v>38.849999999999994</v>
      </c>
      <c r="K44" s="66">
        <f t="shared" si="6"/>
        <v>0.018428042880182145</v>
      </c>
    </row>
    <row r="45" spans="1:11" ht="12.75" customHeight="1">
      <c r="A45" s="155"/>
      <c r="B45" s="61">
        <v>12</v>
      </c>
      <c r="C45" s="62">
        <v>6454.5</v>
      </c>
      <c r="D45" s="83">
        <v>101.5</v>
      </c>
      <c r="E45" s="67">
        <v>582.5</v>
      </c>
      <c r="F45" s="68"/>
      <c r="G45" s="68"/>
      <c r="H45" s="30">
        <f t="shared" si="2"/>
        <v>582.5</v>
      </c>
      <c r="I45" s="30">
        <v>402.89</v>
      </c>
      <c r="J45" s="65">
        <f t="shared" si="0"/>
        <v>179.61</v>
      </c>
      <c r="K45" s="66">
        <f t="shared" si="6"/>
        <v>0.02782709737392517</v>
      </c>
    </row>
    <row r="46" spans="1:11" ht="15" customHeight="1">
      <c r="A46" s="155"/>
      <c r="B46" s="61">
        <v>14</v>
      </c>
      <c r="C46" s="62">
        <v>5285.8</v>
      </c>
      <c r="D46" s="83"/>
      <c r="E46" s="67">
        <v>431.31</v>
      </c>
      <c r="F46" s="68"/>
      <c r="G46" s="68"/>
      <c r="H46" s="30">
        <f t="shared" si="2"/>
        <v>431.31</v>
      </c>
      <c r="I46" s="30">
        <v>324.4</v>
      </c>
      <c r="J46" s="65">
        <f t="shared" si="0"/>
        <v>106.91000000000003</v>
      </c>
      <c r="K46" s="66">
        <f t="shared" si="6"/>
        <v>0.020225888228839535</v>
      </c>
    </row>
    <row r="47" spans="1:11" ht="15">
      <c r="A47" s="155"/>
      <c r="B47" s="61">
        <v>22</v>
      </c>
      <c r="C47" s="62">
        <v>5854.1</v>
      </c>
      <c r="D47" s="83"/>
      <c r="E47" s="67">
        <v>438.8</v>
      </c>
      <c r="F47" s="68"/>
      <c r="G47" s="68"/>
      <c r="H47" s="30">
        <f t="shared" si="2"/>
        <v>438.8</v>
      </c>
      <c r="I47" s="30">
        <v>389.39</v>
      </c>
      <c r="J47" s="65">
        <f t="shared" si="0"/>
        <v>49.410000000000025</v>
      </c>
      <c r="K47" s="66">
        <f t="shared" si="6"/>
        <v>0.008440238465349076</v>
      </c>
    </row>
    <row r="48" spans="1:11" ht="15">
      <c r="A48" s="155"/>
      <c r="B48" s="85" t="s">
        <v>89</v>
      </c>
      <c r="C48" s="62">
        <v>11272.5</v>
      </c>
      <c r="D48" s="83">
        <v>148.9</v>
      </c>
      <c r="E48" s="67">
        <v>858.55</v>
      </c>
      <c r="F48" s="68"/>
      <c r="G48" s="68"/>
      <c r="H48" s="30">
        <f t="shared" si="2"/>
        <v>858.55</v>
      </c>
      <c r="I48" s="30">
        <v>680.28</v>
      </c>
      <c r="J48" s="65">
        <f t="shared" si="0"/>
        <v>178.26999999999998</v>
      </c>
      <c r="K48" s="66">
        <f>J48/C48</f>
        <v>0.01581459303614992</v>
      </c>
    </row>
    <row r="49" spans="1:11" ht="14.25" customHeight="1">
      <c r="A49" s="156"/>
      <c r="B49" s="61" t="s">
        <v>90</v>
      </c>
      <c r="C49" s="62">
        <v>1943.5</v>
      </c>
      <c r="D49" s="80"/>
      <c r="E49" s="67">
        <v>184.6</v>
      </c>
      <c r="F49" s="68"/>
      <c r="G49" s="68"/>
      <c r="H49" s="30">
        <f t="shared" si="2"/>
        <v>184.6</v>
      </c>
      <c r="I49" s="30">
        <v>151.57</v>
      </c>
      <c r="J49" s="65">
        <f t="shared" si="0"/>
        <v>33.03</v>
      </c>
      <c r="K49" s="66">
        <f>J49/C49</f>
        <v>0.016995111911499872</v>
      </c>
    </row>
    <row r="50" spans="1:11" ht="1.5" customHeight="1" hidden="1">
      <c r="A50" s="176" t="s">
        <v>53</v>
      </c>
      <c r="B50" s="177"/>
      <c r="C50" s="72">
        <f>SUM(C42:C49)</f>
        <v>45415.6</v>
      </c>
      <c r="D50" s="107">
        <f>SUM(D42:D49)</f>
        <v>250.4</v>
      </c>
      <c r="E50" s="72">
        <f>SUM(E42:E49)</f>
        <v>3655.6600000000003</v>
      </c>
      <c r="F50" s="73"/>
      <c r="G50" s="73"/>
      <c r="H50" s="74">
        <f t="shared" si="2"/>
        <v>3655.6600000000003</v>
      </c>
      <c r="I50" s="74">
        <f>SUM(I42:I49)</f>
        <v>2900.2900000000004</v>
      </c>
      <c r="J50" s="75">
        <f t="shared" si="0"/>
        <v>755.3699999999999</v>
      </c>
      <c r="K50" s="76">
        <f>J50/C50</f>
        <v>0.01663239063229375</v>
      </c>
    </row>
    <row r="51" spans="1:11" ht="14.25" customHeight="1">
      <c r="A51" s="158"/>
      <c r="B51" s="61" t="s">
        <v>61</v>
      </c>
      <c r="C51" s="62">
        <v>8885.1</v>
      </c>
      <c r="D51" s="80"/>
      <c r="E51" s="67">
        <v>735.93</v>
      </c>
      <c r="F51" s="68"/>
      <c r="G51" s="68"/>
      <c r="H51" s="30">
        <f t="shared" si="2"/>
        <v>735.93</v>
      </c>
      <c r="I51" s="30">
        <v>615.38</v>
      </c>
      <c r="J51" s="65">
        <f t="shared" si="0"/>
        <v>120.54999999999995</v>
      </c>
      <c r="K51" s="66">
        <f aca="true" t="shared" si="7" ref="K51:K57">J51/C51</f>
        <v>0.013567658214313846</v>
      </c>
    </row>
    <row r="52" spans="1:11" ht="18" customHeight="1">
      <c r="A52" s="159"/>
      <c r="B52" s="61" t="s">
        <v>9</v>
      </c>
      <c r="C52" s="62">
        <v>2245.5</v>
      </c>
      <c r="D52" s="80">
        <v>88.9</v>
      </c>
      <c r="E52" s="67">
        <v>195.04</v>
      </c>
      <c r="F52" s="68"/>
      <c r="G52" s="68"/>
      <c r="H52" s="30">
        <f t="shared" si="2"/>
        <v>195.04</v>
      </c>
      <c r="I52" s="30">
        <v>130.89</v>
      </c>
      <c r="J52" s="65">
        <f t="shared" si="0"/>
        <v>64.15</v>
      </c>
      <c r="K52" s="66">
        <f t="shared" si="7"/>
        <v>0.02856824760632376</v>
      </c>
    </row>
    <row r="53" spans="1:11" ht="14.25" customHeight="1">
      <c r="A53" s="159"/>
      <c r="B53" s="61" t="s">
        <v>22</v>
      </c>
      <c r="C53" s="67">
        <v>2250.2</v>
      </c>
      <c r="D53" s="78"/>
      <c r="E53" s="67">
        <v>185.3</v>
      </c>
      <c r="F53" s="68"/>
      <c r="G53" s="68"/>
      <c r="H53" s="30">
        <f t="shared" si="2"/>
        <v>185.3</v>
      </c>
      <c r="I53" s="30">
        <v>139.83</v>
      </c>
      <c r="J53" s="65">
        <f t="shared" si="0"/>
        <v>45.47</v>
      </c>
      <c r="K53" s="66">
        <f t="shared" si="7"/>
        <v>0.020207092702870858</v>
      </c>
    </row>
    <row r="54" spans="1:11" ht="15" customHeight="1">
      <c r="A54" s="159"/>
      <c r="B54" s="61" t="s">
        <v>62</v>
      </c>
      <c r="C54" s="62">
        <v>8879.7</v>
      </c>
      <c r="D54" s="80">
        <v>56.5</v>
      </c>
      <c r="E54" s="67">
        <v>811.86</v>
      </c>
      <c r="F54" s="68"/>
      <c r="G54" s="68"/>
      <c r="H54" s="30">
        <f t="shared" si="2"/>
        <v>811.86</v>
      </c>
      <c r="I54" s="30">
        <v>697.58</v>
      </c>
      <c r="J54" s="65">
        <f t="shared" si="0"/>
        <v>114.27999999999997</v>
      </c>
      <c r="K54" s="66">
        <f t="shared" si="7"/>
        <v>0.012869804160050447</v>
      </c>
    </row>
    <row r="55" spans="1:11" ht="15">
      <c r="A55" s="159"/>
      <c r="B55" s="84" t="s">
        <v>63</v>
      </c>
      <c r="C55" s="62">
        <v>8873.6</v>
      </c>
      <c r="D55" s="80">
        <v>29</v>
      </c>
      <c r="E55" s="67">
        <v>815.38</v>
      </c>
      <c r="F55" s="68"/>
      <c r="G55" s="68"/>
      <c r="H55" s="30">
        <f t="shared" si="2"/>
        <v>815.38</v>
      </c>
      <c r="I55" s="30">
        <v>671.4</v>
      </c>
      <c r="J55" s="65">
        <f t="shared" si="0"/>
        <v>143.98000000000002</v>
      </c>
      <c r="K55" s="66">
        <f t="shared" si="7"/>
        <v>0.01622565813198702</v>
      </c>
    </row>
    <row r="56" spans="1:11" ht="13.5" customHeight="1">
      <c r="A56" s="160"/>
      <c r="B56" s="61" t="s">
        <v>51</v>
      </c>
      <c r="C56" s="62">
        <v>7207.5</v>
      </c>
      <c r="D56" s="62"/>
      <c r="E56" s="63">
        <v>530.99</v>
      </c>
      <c r="F56" s="64"/>
      <c r="G56" s="64"/>
      <c r="H56" s="30">
        <f t="shared" si="2"/>
        <v>530.99</v>
      </c>
      <c r="I56" s="30">
        <v>443.95</v>
      </c>
      <c r="J56" s="65">
        <f t="shared" si="0"/>
        <v>87.04000000000002</v>
      </c>
      <c r="K56" s="66">
        <f t="shared" si="7"/>
        <v>0.01207630939993063</v>
      </c>
    </row>
    <row r="57" spans="1:11" ht="15" hidden="1">
      <c r="A57" s="176" t="s">
        <v>53</v>
      </c>
      <c r="B57" s="177"/>
      <c r="C57" s="74">
        <f>SUM(C51:C56)</f>
        <v>38341.6</v>
      </c>
      <c r="D57" s="108">
        <f>SUM(D51:D56)</f>
        <v>174.4</v>
      </c>
      <c r="E57" s="74">
        <f>SUM(E51:E56)</f>
        <v>3274.5</v>
      </c>
      <c r="F57" s="111"/>
      <c r="G57" s="111"/>
      <c r="H57" s="74">
        <f t="shared" si="2"/>
        <v>3274.5</v>
      </c>
      <c r="I57" s="74">
        <f>SUM(I51:I56)</f>
        <v>2699.0299999999997</v>
      </c>
      <c r="J57" s="75">
        <f t="shared" si="0"/>
        <v>575.4700000000003</v>
      </c>
      <c r="K57" s="76">
        <f t="shared" si="7"/>
        <v>0.01500902414088093</v>
      </c>
    </row>
    <row r="58" spans="1:11" ht="6" customHeight="1" hidden="1">
      <c r="A58" s="149" t="s">
        <v>88</v>
      </c>
      <c r="B58" s="150"/>
      <c r="C58" s="71">
        <f>C50+C57</f>
        <v>83757.2</v>
      </c>
      <c r="D58" s="81">
        <f>D50+D57</f>
        <v>424.8</v>
      </c>
      <c r="E58" s="72">
        <f>E50+E57</f>
        <v>6930.16</v>
      </c>
      <c r="F58" s="73"/>
      <c r="G58" s="73"/>
      <c r="H58" s="74">
        <f t="shared" si="2"/>
        <v>6930.16</v>
      </c>
      <c r="I58" s="74">
        <f>I50+I57</f>
        <v>5599.32</v>
      </c>
      <c r="J58" s="75">
        <f t="shared" si="0"/>
        <v>1330.8400000000001</v>
      </c>
      <c r="K58" s="76">
        <f>(K50+K57)/2</f>
        <v>0.01582070738658734</v>
      </c>
    </row>
    <row r="59" spans="1:11" ht="13.5" customHeight="1">
      <c r="A59" s="154"/>
      <c r="B59" s="61">
        <v>16</v>
      </c>
      <c r="C59" s="62">
        <v>9881.6</v>
      </c>
      <c r="D59" s="80">
        <v>89.9</v>
      </c>
      <c r="E59" s="67">
        <v>1148.32</v>
      </c>
      <c r="F59" s="68"/>
      <c r="G59" s="68"/>
      <c r="H59" s="30">
        <f t="shared" si="2"/>
        <v>1148.32</v>
      </c>
      <c r="I59" s="30">
        <v>937.94</v>
      </c>
      <c r="J59" s="65">
        <f t="shared" si="0"/>
        <v>210.37999999999988</v>
      </c>
      <c r="K59" s="66">
        <f aca="true" t="shared" si="8" ref="K59:K66">J59/C59</f>
        <v>0.021290074481865272</v>
      </c>
    </row>
    <row r="60" spans="1:11" ht="13.5" customHeight="1">
      <c r="A60" s="155"/>
      <c r="B60" s="61">
        <v>17</v>
      </c>
      <c r="C60" s="62">
        <v>5864.3</v>
      </c>
      <c r="D60" s="80">
        <v>13.6</v>
      </c>
      <c r="E60" s="67">
        <v>385.9</v>
      </c>
      <c r="F60" s="68"/>
      <c r="G60" s="68"/>
      <c r="H60" s="30">
        <f t="shared" si="2"/>
        <v>385.9</v>
      </c>
      <c r="I60" s="30">
        <v>373.48</v>
      </c>
      <c r="J60" s="65">
        <f t="shared" si="0"/>
        <v>12.419999999999959</v>
      </c>
      <c r="K60" s="66">
        <f t="shared" si="8"/>
        <v>0.002117899834592357</v>
      </c>
    </row>
    <row r="61" spans="1:11" ht="15">
      <c r="A61" s="155"/>
      <c r="B61" s="61" t="s">
        <v>56</v>
      </c>
      <c r="C61" s="62">
        <v>5608.8</v>
      </c>
      <c r="D61" s="80"/>
      <c r="E61" s="67">
        <v>427.5</v>
      </c>
      <c r="F61" s="68"/>
      <c r="G61" s="68"/>
      <c r="H61" s="30">
        <f t="shared" si="2"/>
        <v>427.5</v>
      </c>
      <c r="I61" s="30">
        <v>430.75</v>
      </c>
      <c r="J61" s="65">
        <f t="shared" si="0"/>
        <v>-3.25</v>
      </c>
      <c r="K61" s="66">
        <f t="shared" si="8"/>
        <v>-0.0005794465839395235</v>
      </c>
    </row>
    <row r="62" spans="1:11" ht="15">
      <c r="A62" s="155"/>
      <c r="B62" s="61" t="s">
        <v>91</v>
      </c>
      <c r="C62" s="62">
        <v>8282.7</v>
      </c>
      <c r="D62" s="80">
        <v>13.8</v>
      </c>
      <c r="E62" s="67">
        <v>614.95</v>
      </c>
      <c r="F62" s="68"/>
      <c r="G62" s="68"/>
      <c r="H62" s="30">
        <f t="shared" si="2"/>
        <v>614.95</v>
      </c>
      <c r="I62" s="30">
        <v>483.61</v>
      </c>
      <c r="J62" s="65">
        <f t="shared" si="0"/>
        <v>131.34000000000003</v>
      </c>
      <c r="K62" s="66">
        <f t="shared" si="8"/>
        <v>0.015857148031439026</v>
      </c>
    </row>
    <row r="63" spans="1:11" ht="15">
      <c r="A63" s="155"/>
      <c r="B63" s="61">
        <v>9</v>
      </c>
      <c r="C63" s="62">
        <v>9883.9</v>
      </c>
      <c r="D63" s="80"/>
      <c r="E63" s="67">
        <v>686.24</v>
      </c>
      <c r="F63" s="68"/>
      <c r="G63" s="68"/>
      <c r="H63" s="30">
        <f t="shared" si="2"/>
        <v>686.24</v>
      </c>
      <c r="I63" s="30">
        <v>722.58</v>
      </c>
      <c r="J63" s="65">
        <f t="shared" si="0"/>
        <v>-36.34000000000003</v>
      </c>
      <c r="K63" s="66">
        <f t="shared" si="8"/>
        <v>-0.0036766863282712324</v>
      </c>
    </row>
    <row r="64" spans="1:11" ht="21.75" customHeight="1">
      <c r="A64" s="156"/>
      <c r="B64" s="61" t="s">
        <v>64</v>
      </c>
      <c r="C64" s="62">
        <v>19301.4</v>
      </c>
      <c r="D64" s="83">
        <v>141.3</v>
      </c>
      <c r="E64" s="67">
        <v>1346.1</v>
      </c>
      <c r="F64" s="68"/>
      <c r="G64" s="79"/>
      <c r="H64" s="30">
        <v>1345.8</v>
      </c>
      <c r="I64" s="30">
        <v>1161.28</v>
      </c>
      <c r="J64" s="65">
        <f t="shared" si="0"/>
        <v>184.51999999999998</v>
      </c>
      <c r="K64" s="66">
        <f t="shared" si="8"/>
        <v>0.009559928295356812</v>
      </c>
    </row>
    <row r="65" spans="1:11" ht="1.5" customHeight="1">
      <c r="A65" s="145" t="s">
        <v>53</v>
      </c>
      <c r="B65" s="146"/>
      <c r="C65" s="71">
        <f>SUM(C59:C64)</f>
        <v>58822.700000000004</v>
      </c>
      <c r="D65" s="81">
        <f>SUM(D59:D64)</f>
        <v>258.6</v>
      </c>
      <c r="E65" s="72">
        <f>SUM(E59:E64)</f>
        <v>4609.01</v>
      </c>
      <c r="F65" s="73"/>
      <c r="G65" s="82"/>
      <c r="H65" s="74">
        <f>SUM(H59:H64)</f>
        <v>4608.71</v>
      </c>
      <c r="I65" s="74">
        <f>SUM(I59:I64)</f>
        <v>4109.64</v>
      </c>
      <c r="J65" s="65">
        <f t="shared" si="0"/>
        <v>499.0699999999997</v>
      </c>
      <c r="K65" s="66">
        <f t="shared" si="8"/>
        <v>0.00848430962876576</v>
      </c>
    </row>
    <row r="66" spans="1:11" ht="18.75" customHeight="1">
      <c r="A66" s="145" t="s">
        <v>71</v>
      </c>
      <c r="B66" s="146"/>
      <c r="C66" s="71">
        <f>C5+C6+C7+C8+C9+C10+C11+C12+C14+C15+C16+C17+C18+C19+C20+C21+C24+C25+C26+C27+C28+C29+C30+C32+C33+C34+C35+C36+C37+C38+C39+C42+C43+C44+C45+C46+C47+C48+C49+C51+C52+C53+C54+C55+C56+C59+C60+C61+C62+C63+C64</f>
        <v>323279.28</v>
      </c>
      <c r="D66" s="81">
        <f>D5+D6+D7+D8+D9+D10+D11+D12+D14+D15+D16+D17+D18+D19+D20+D21+D24+D25+D26+D27+D28+D30+D32+D33+D34+D35+D36+D37+D38+D39+D42+D43+D44+D45+D46+D47+D48+D49+D51+D52+D53+D54+D55+D56+D59+D60+D61+D62+D63+D64</f>
        <v>1941.98</v>
      </c>
      <c r="E66" s="107">
        <f>E5+E6+E7+E8+E9+E10+E11+E12+E14+E15+E16+E17+E18+E19+E20+E21+E24+E25+E26+E27+E28+E29+E30+E32+E33+E34+E35+E36+E37+E38+E39+E42+E43+E44+E45+E46+E47+E48+E49+E51+E52+E53+E54+E55+E56+E59+E60+E61+E62+E63+E64</f>
        <v>25914.33</v>
      </c>
      <c r="F66" s="73"/>
      <c r="G66" s="73"/>
      <c r="H66" s="108">
        <f>H5+H6+H7+H8+H9+H10+H11+H12+H14+H15+H16+H17+H18+H19+H20+H21+H24+H25+H26+H27+H28+H29+H30+H32+H33+H34+H35+H36+H37+H38+H39+H42+H43+H44+H45+H46+H47+H48+H49+H51+H52+H53+H54+H55+H56+H59+H60+H61+H62+H63+H64</f>
        <v>25914.030000000002</v>
      </c>
      <c r="I66" s="108">
        <f>I5+I6+I7+I8+I9+I10+I11+I12+I14+I15+I16+I17+I18+I19+I20+I21+I24+I25+I26+I27+I28+I29+I30+I32+I33+I34+I35+I36+I37+I38+I39+I42+I43+I44+I45+I46+I47+I48+I49+I51+I52+I53+I54+I55+I56+I59+I60+I61+I62+I63+I64</f>
        <v>21644.840999999997</v>
      </c>
      <c r="J66" s="88">
        <f>H66-I66</f>
        <v>4269.189000000006</v>
      </c>
      <c r="K66" s="76">
        <f t="shared" si="8"/>
        <v>0.013205885016818911</v>
      </c>
    </row>
    <row r="70" spans="1:10" ht="15">
      <c r="A70" s="97"/>
      <c r="B70" s="97"/>
      <c r="C70" s="97"/>
      <c r="D70" s="97"/>
      <c r="E70" s="97"/>
      <c r="F70" s="97"/>
      <c r="G70" s="97"/>
      <c r="H70" s="97"/>
      <c r="I70" s="97"/>
      <c r="J70" s="97"/>
    </row>
    <row r="71" spans="1:10" ht="15">
      <c r="A71" s="97"/>
      <c r="B71" s="97"/>
      <c r="C71" s="97"/>
      <c r="D71" s="97"/>
      <c r="E71" s="97"/>
      <c r="F71" s="97"/>
      <c r="G71" s="97"/>
      <c r="H71" s="97"/>
      <c r="I71" s="97"/>
      <c r="J71" s="97"/>
    </row>
    <row r="72" spans="1:10" ht="15">
      <c r="A72" s="97"/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15">
      <c r="A73" s="97"/>
      <c r="B73" s="97"/>
      <c r="C73" s="97"/>
      <c r="D73" s="97"/>
      <c r="E73" s="97"/>
      <c r="F73" s="97"/>
      <c r="G73" s="97"/>
      <c r="H73" s="97"/>
      <c r="I73" s="97"/>
      <c r="J73" s="97"/>
    </row>
    <row r="74" spans="1:10" ht="15">
      <c r="A74" s="97"/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5">
      <c r="A75" s="97" t="s">
        <v>72</v>
      </c>
      <c r="B75" s="97"/>
      <c r="C75" s="97"/>
      <c r="D75" s="97"/>
      <c r="E75" s="97"/>
      <c r="F75" s="97"/>
      <c r="G75" s="97"/>
      <c r="H75" s="97"/>
      <c r="I75" s="97"/>
      <c r="J75" s="97"/>
    </row>
    <row r="76" spans="1:10" ht="15">
      <c r="A76" s="97"/>
      <c r="B76" s="97"/>
      <c r="C76" s="97"/>
      <c r="D76" s="97"/>
      <c r="E76" s="97"/>
      <c r="F76" s="97"/>
      <c r="G76" s="97"/>
      <c r="H76" s="97"/>
      <c r="I76" s="97"/>
      <c r="J76" s="97"/>
    </row>
  </sheetData>
  <sheetProtection/>
  <mergeCells count="28">
    <mergeCell ref="A31:B31"/>
    <mergeCell ref="A32:A39"/>
    <mergeCell ref="A40:B40"/>
    <mergeCell ref="A41:B41"/>
    <mergeCell ref="A65:B65"/>
    <mergeCell ref="A66:B66"/>
    <mergeCell ref="A42:A49"/>
    <mergeCell ref="A50:B50"/>
    <mergeCell ref="A51:A56"/>
    <mergeCell ref="A57:B57"/>
    <mergeCell ref="A58:B58"/>
    <mergeCell ref="A59:A64"/>
    <mergeCell ref="A23:B23"/>
    <mergeCell ref="A24:A30"/>
    <mergeCell ref="A5:A12"/>
    <mergeCell ref="A13:B13"/>
    <mergeCell ref="A14:A21"/>
    <mergeCell ref="A22:B22"/>
    <mergeCell ref="A1:K2"/>
    <mergeCell ref="A3:B4"/>
    <mergeCell ref="C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9">
      <selection activeCell="N49" sqref="N49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8.28125" style="0" customWidth="1"/>
    <col min="4" max="4" width="4.8515625" style="0" customWidth="1"/>
    <col min="5" max="5" width="8.140625" style="0" customWidth="1"/>
    <col min="6" max="6" width="8.7109375" style="0" customWidth="1"/>
    <col min="7" max="7" width="8.28125" style="0" customWidth="1"/>
    <col min="8" max="8" width="6.7109375" style="0" customWidth="1"/>
    <col min="9" max="9" width="6.140625" style="0" customWidth="1"/>
  </cols>
  <sheetData>
    <row r="1" spans="1:9" ht="15">
      <c r="A1" s="161" t="s">
        <v>115</v>
      </c>
      <c r="B1" s="161"/>
      <c r="C1" s="161"/>
      <c r="D1" s="161"/>
      <c r="E1" s="161"/>
      <c r="F1" s="161"/>
      <c r="G1" s="161"/>
      <c r="H1" s="161"/>
      <c r="I1" s="161"/>
    </row>
    <row r="2" spans="1:9" ht="5.25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.75" customHeight="1">
      <c r="A3" s="157" t="s">
        <v>2</v>
      </c>
      <c r="B3" s="157"/>
      <c r="C3" s="157" t="s">
        <v>47</v>
      </c>
      <c r="D3" s="157"/>
      <c r="E3" s="162" t="s">
        <v>48</v>
      </c>
      <c r="F3" s="157" t="s">
        <v>38</v>
      </c>
      <c r="G3" s="157" t="s">
        <v>49</v>
      </c>
      <c r="H3" s="157" t="s">
        <v>50</v>
      </c>
      <c r="I3" s="157" t="s">
        <v>107</v>
      </c>
    </row>
    <row r="4" spans="1:9" ht="93.75" customHeight="1">
      <c r="A4" s="157"/>
      <c r="B4" s="157"/>
      <c r="C4" s="157"/>
      <c r="D4" s="157"/>
      <c r="E4" s="162"/>
      <c r="F4" s="157"/>
      <c r="G4" s="157"/>
      <c r="H4" s="157"/>
      <c r="I4" s="157"/>
    </row>
    <row r="5" spans="1:9" ht="12.75" customHeight="1">
      <c r="A5" s="154" t="s">
        <v>80</v>
      </c>
      <c r="B5" s="61">
        <v>4</v>
      </c>
      <c r="C5" s="62">
        <v>4607</v>
      </c>
      <c r="D5" s="62"/>
      <c r="E5" s="67">
        <v>400.25</v>
      </c>
      <c r="F5" s="30">
        <f aca="true" t="shared" si="0" ref="F5:F36">E5</f>
        <v>400.25</v>
      </c>
      <c r="G5" s="30">
        <v>263.48</v>
      </c>
      <c r="H5" s="65">
        <f aca="true" t="shared" si="1" ref="H5:H55">F5-G5</f>
        <v>136.76999999999998</v>
      </c>
      <c r="I5" s="66">
        <f aca="true" t="shared" si="2" ref="I5:I36">H5/C5</f>
        <v>0.029687432168439328</v>
      </c>
    </row>
    <row r="6" spans="1:9" ht="15">
      <c r="A6" s="155"/>
      <c r="B6" s="61">
        <v>6</v>
      </c>
      <c r="C6" s="62">
        <v>4592.5</v>
      </c>
      <c r="D6" s="62"/>
      <c r="E6" s="67">
        <v>418.78</v>
      </c>
      <c r="F6" s="30">
        <f t="shared" si="0"/>
        <v>418.78</v>
      </c>
      <c r="G6" s="30">
        <v>269.45</v>
      </c>
      <c r="H6" s="65">
        <f t="shared" si="1"/>
        <v>149.32999999999998</v>
      </c>
      <c r="I6" s="66">
        <f t="shared" si="2"/>
        <v>0.03251605879150789</v>
      </c>
    </row>
    <row r="7" spans="1:9" ht="15">
      <c r="A7" s="155"/>
      <c r="B7" s="61" t="s">
        <v>9</v>
      </c>
      <c r="C7" s="62">
        <v>4608.3</v>
      </c>
      <c r="D7" s="62"/>
      <c r="E7" s="67">
        <v>322</v>
      </c>
      <c r="F7" s="30">
        <f t="shared" si="0"/>
        <v>322</v>
      </c>
      <c r="G7" s="30">
        <v>251.55</v>
      </c>
      <c r="H7" s="65">
        <f t="shared" si="1"/>
        <v>70.44999999999999</v>
      </c>
      <c r="I7" s="66">
        <f t="shared" si="2"/>
        <v>0.015287633183603495</v>
      </c>
    </row>
    <row r="8" spans="1:9" ht="15">
      <c r="A8" s="155"/>
      <c r="B8" s="61">
        <v>8</v>
      </c>
      <c r="C8" s="62">
        <v>4573.6</v>
      </c>
      <c r="D8" s="62"/>
      <c r="E8" s="67">
        <v>429.95</v>
      </c>
      <c r="F8" s="30">
        <f t="shared" si="0"/>
        <v>429.95</v>
      </c>
      <c r="G8" s="30">
        <v>333.42</v>
      </c>
      <c r="H8" s="65">
        <f t="shared" si="1"/>
        <v>96.52999999999997</v>
      </c>
      <c r="I8" s="66">
        <f t="shared" si="2"/>
        <v>0.02110591219170893</v>
      </c>
    </row>
    <row r="9" spans="1:9" ht="15">
      <c r="A9" s="155"/>
      <c r="B9" s="61">
        <v>10</v>
      </c>
      <c r="C9" s="62">
        <v>4550.5</v>
      </c>
      <c r="D9" s="62"/>
      <c r="E9" s="69">
        <v>347.44</v>
      </c>
      <c r="F9" s="30">
        <f t="shared" si="0"/>
        <v>347.44</v>
      </c>
      <c r="G9" s="30">
        <v>292.04</v>
      </c>
      <c r="H9" s="65">
        <f t="shared" si="1"/>
        <v>55.39999999999998</v>
      </c>
      <c r="I9" s="66">
        <f t="shared" si="2"/>
        <v>0.01217448632018459</v>
      </c>
    </row>
    <row r="10" spans="1:9" ht="15">
      <c r="A10" s="155"/>
      <c r="B10" s="61">
        <v>12</v>
      </c>
      <c r="C10" s="62">
        <v>10282.3</v>
      </c>
      <c r="D10" s="62"/>
      <c r="E10" s="69">
        <v>791.75</v>
      </c>
      <c r="F10" s="30">
        <f t="shared" si="0"/>
        <v>791.75</v>
      </c>
      <c r="G10" s="30">
        <v>670.83</v>
      </c>
      <c r="H10" s="65">
        <f t="shared" si="1"/>
        <v>120.91999999999996</v>
      </c>
      <c r="I10" s="66">
        <f t="shared" si="2"/>
        <v>0.011760014782684805</v>
      </c>
    </row>
    <row r="11" spans="1:9" ht="15">
      <c r="A11" s="155"/>
      <c r="B11" s="61" t="s">
        <v>52</v>
      </c>
      <c r="C11" s="62">
        <v>3366.7</v>
      </c>
      <c r="D11" s="62"/>
      <c r="E11" s="67">
        <v>365</v>
      </c>
      <c r="F11" s="30">
        <f t="shared" si="0"/>
        <v>365</v>
      </c>
      <c r="G11" s="30">
        <v>248.67</v>
      </c>
      <c r="H11" s="65">
        <f t="shared" si="1"/>
        <v>116.33000000000001</v>
      </c>
      <c r="I11" s="66">
        <f t="shared" si="2"/>
        <v>0.0345531232364036</v>
      </c>
    </row>
    <row r="12" spans="1:9" ht="12.75" customHeight="1">
      <c r="A12" s="156"/>
      <c r="B12" s="61">
        <v>10</v>
      </c>
      <c r="C12" s="62">
        <v>3255.6</v>
      </c>
      <c r="D12" s="62"/>
      <c r="E12" s="67">
        <v>286.88</v>
      </c>
      <c r="F12" s="30">
        <f t="shared" si="0"/>
        <v>286.88</v>
      </c>
      <c r="G12" s="30">
        <v>202.05</v>
      </c>
      <c r="H12" s="65">
        <f t="shared" si="1"/>
        <v>84.82999999999998</v>
      </c>
      <c r="I12" s="66">
        <f t="shared" si="2"/>
        <v>0.02605664086497112</v>
      </c>
    </row>
    <row r="13" spans="1:9" ht="12.75" customHeight="1">
      <c r="A13" s="154" t="s">
        <v>109</v>
      </c>
      <c r="B13" s="86" t="s">
        <v>65</v>
      </c>
      <c r="C13" s="62">
        <v>12388.8</v>
      </c>
      <c r="D13" s="83">
        <v>10.5</v>
      </c>
      <c r="E13" s="30">
        <v>921.36</v>
      </c>
      <c r="F13" s="30">
        <f t="shared" si="0"/>
        <v>921.36</v>
      </c>
      <c r="G13" s="30">
        <v>684.15</v>
      </c>
      <c r="H13" s="65">
        <f t="shared" si="1"/>
        <v>237.21000000000004</v>
      </c>
      <c r="I13" s="66">
        <f t="shared" si="2"/>
        <v>0.019147132894227047</v>
      </c>
    </row>
    <row r="14" spans="1:9" ht="15">
      <c r="A14" s="155"/>
      <c r="B14" s="61" t="s">
        <v>66</v>
      </c>
      <c r="C14" s="62">
        <v>5560.6</v>
      </c>
      <c r="D14" s="83">
        <v>124.7</v>
      </c>
      <c r="E14" s="63">
        <v>452.63</v>
      </c>
      <c r="F14" s="30">
        <f t="shared" si="0"/>
        <v>452.63</v>
      </c>
      <c r="G14" s="30">
        <v>366.15</v>
      </c>
      <c r="H14" s="65">
        <f t="shared" si="1"/>
        <v>86.48000000000002</v>
      </c>
      <c r="I14" s="66">
        <f t="shared" si="2"/>
        <v>0.015552278531093769</v>
      </c>
    </row>
    <row r="15" spans="1:9" ht="17.25" customHeight="1">
      <c r="A15" s="155"/>
      <c r="B15" s="61" t="s">
        <v>67</v>
      </c>
      <c r="C15" s="62">
        <v>9561.9</v>
      </c>
      <c r="D15" s="83">
        <v>215.4</v>
      </c>
      <c r="E15" s="67">
        <v>772.4</v>
      </c>
      <c r="F15" s="30">
        <f t="shared" si="0"/>
        <v>772.4</v>
      </c>
      <c r="G15" s="30">
        <v>655.56</v>
      </c>
      <c r="H15" s="65">
        <f t="shared" si="1"/>
        <v>116.84000000000003</v>
      </c>
      <c r="I15" s="66">
        <f t="shared" si="2"/>
        <v>0.012219328794486456</v>
      </c>
    </row>
    <row r="16" spans="1:9" ht="18" customHeight="1">
      <c r="A16" s="155"/>
      <c r="B16" s="61" t="s">
        <v>68</v>
      </c>
      <c r="C16" s="62">
        <v>4877.3</v>
      </c>
      <c r="D16" s="80"/>
      <c r="E16" s="67">
        <v>427.71</v>
      </c>
      <c r="F16" s="30">
        <f t="shared" si="0"/>
        <v>427.71</v>
      </c>
      <c r="G16" s="30">
        <v>366.66</v>
      </c>
      <c r="H16" s="65">
        <f t="shared" si="1"/>
        <v>61.049999999999955</v>
      </c>
      <c r="I16" s="66">
        <f t="shared" si="2"/>
        <v>0.012517171385807711</v>
      </c>
    </row>
    <row r="17" spans="1:9" ht="13.5" customHeight="1">
      <c r="A17" s="155"/>
      <c r="B17" s="61" t="s">
        <v>11</v>
      </c>
      <c r="C17" s="62">
        <v>8309.8</v>
      </c>
      <c r="D17" s="80"/>
      <c r="E17" s="67">
        <v>678</v>
      </c>
      <c r="F17" s="30">
        <f t="shared" si="0"/>
        <v>678</v>
      </c>
      <c r="G17" s="30">
        <v>483.8</v>
      </c>
      <c r="H17" s="65">
        <f t="shared" si="1"/>
        <v>194.2</v>
      </c>
      <c r="I17" s="66">
        <f t="shared" si="2"/>
        <v>0.02336999687116417</v>
      </c>
    </row>
    <row r="18" spans="1:9" ht="15">
      <c r="A18" s="155"/>
      <c r="B18" s="113" t="s">
        <v>108</v>
      </c>
      <c r="C18" s="62">
        <v>2402.9</v>
      </c>
      <c r="D18" s="83">
        <v>376.8</v>
      </c>
      <c r="E18" s="67">
        <v>156.5</v>
      </c>
      <c r="F18" s="30">
        <f t="shared" si="0"/>
        <v>156.5</v>
      </c>
      <c r="G18" s="30">
        <v>161.71</v>
      </c>
      <c r="H18" s="65">
        <f t="shared" si="1"/>
        <v>-5.210000000000008</v>
      </c>
      <c r="I18" s="66">
        <f t="shared" si="2"/>
        <v>-0.002168213408797706</v>
      </c>
    </row>
    <row r="19" spans="1:9" ht="15">
      <c r="A19" s="155"/>
      <c r="B19" s="61" t="s">
        <v>58</v>
      </c>
      <c r="C19" s="62">
        <v>3843.5</v>
      </c>
      <c r="D19" s="83"/>
      <c r="E19" s="67">
        <v>309.3</v>
      </c>
      <c r="F19" s="30">
        <f t="shared" si="0"/>
        <v>309.3</v>
      </c>
      <c r="G19" s="30">
        <v>223.22</v>
      </c>
      <c r="H19" s="65">
        <f t="shared" si="1"/>
        <v>86.08000000000001</v>
      </c>
      <c r="I19" s="66">
        <f t="shared" si="2"/>
        <v>0.022396253414856255</v>
      </c>
    </row>
    <row r="20" spans="1:9" ht="17.25" customHeight="1">
      <c r="A20" s="155"/>
      <c r="B20" s="85" t="s">
        <v>69</v>
      </c>
      <c r="C20" s="62">
        <v>1281.2</v>
      </c>
      <c r="D20" s="80"/>
      <c r="E20" s="67">
        <v>104.5</v>
      </c>
      <c r="F20" s="30">
        <f t="shared" si="0"/>
        <v>104.5</v>
      </c>
      <c r="G20" s="30">
        <v>83.67</v>
      </c>
      <c r="H20" s="65">
        <f t="shared" si="1"/>
        <v>20.83</v>
      </c>
      <c r="I20" s="66">
        <f t="shared" si="2"/>
        <v>0.016258195441773336</v>
      </c>
    </row>
    <row r="21" spans="1:9" ht="12.75" customHeight="1">
      <c r="A21" s="154" t="s">
        <v>110</v>
      </c>
      <c r="B21" s="61" t="s">
        <v>16</v>
      </c>
      <c r="C21" s="62">
        <v>16008</v>
      </c>
      <c r="D21" s="83">
        <v>206.1</v>
      </c>
      <c r="E21" s="67">
        <v>1344.6</v>
      </c>
      <c r="F21" s="30">
        <f t="shared" si="0"/>
        <v>1344.6</v>
      </c>
      <c r="G21" s="30">
        <v>1124.94</v>
      </c>
      <c r="H21" s="65">
        <f t="shared" si="1"/>
        <v>219.65999999999985</v>
      </c>
      <c r="I21" s="66">
        <f t="shared" si="2"/>
        <v>0.013721889055472255</v>
      </c>
    </row>
    <row r="22" spans="1:9" ht="19.5" customHeight="1">
      <c r="A22" s="155"/>
      <c r="B22" s="61" t="s">
        <v>17</v>
      </c>
      <c r="C22" s="62">
        <v>5223</v>
      </c>
      <c r="D22" s="83">
        <v>105.6</v>
      </c>
      <c r="E22" s="67">
        <v>488.4</v>
      </c>
      <c r="F22" s="30">
        <f t="shared" si="0"/>
        <v>488.4</v>
      </c>
      <c r="G22" s="30">
        <v>357.74</v>
      </c>
      <c r="H22" s="65">
        <f t="shared" si="1"/>
        <v>130.65999999999997</v>
      </c>
      <c r="I22" s="66">
        <f t="shared" si="2"/>
        <v>0.025016274171931835</v>
      </c>
    </row>
    <row r="23" spans="1:9" ht="16.5" customHeight="1">
      <c r="A23" s="155"/>
      <c r="B23" s="61" t="s">
        <v>59</v>
      </c>
      <c r="C23" s="62">
        <v>8117.5</v>
      </c>
      <c r="D23" s="80">
        <v>42.5</v>
      </c>
      <c r="E23" s="67">
        <v>617.8</v>
      </c>
      <c r="F23" s="30">
        <f t="shared" si="0"/>
        <v>617.8</v>
      </c>
      <c r="G23" s="30">
        <v>436.64</v>
      </c>
      <c r="H23" s="65">
        <f t="shared" si="1"/>
        <v>181.15999999999997</v>
      </c>
      <c r="I23" s="66">
        <f t="shared" si="2"/>
        <v>0.022317215891592235</v>
      </c>
    </row>
    <row r="24" spans="1:9" ht="15">
      <c r="A24" s="155"/>
      <c r="B24" s="61">
        <v>13</v>
      </c>
      <c r="C24" s="62">
        <v>1268.6</v>
      </c>
      <c r="D24" s="80"/>
      <c r="E24" s="67">
        <v>116.43</v>
      </c>
      <c r="F24" s="30">
        <f t="shared" si="0"/>
        <v>116.43</v>
      </c>
      <c r="G24" s="30">
        <v>76.47</v>
      </c>
      <c r="H24" s="65">
        <f t="shared" si="1"/>
        <v>39.96000000000001</v>
      </c>
      <c r="I24" s="66">
        <f t="shared" si="2"/>
        <v>0.031499290556519004</v>
      </c>
    </row>
    <row r="25" spans="1:9" ht="16.5" customHeight="1">
      <c r="A25" s="155"/>
      <c r="B25" s="61" t="s">
        <v>60</v>
      </c>
      <c r="C25" s="67">
        <v>8887.1</v>
      </c>
      <c r="D25" s="78">
        <v>48.2</v>
      </c>
      <c r="E25" s="67">
        <v>869.07</v>
      </c>
      <c r="F25" s="30">
        <f t="shared" si="0"/>
        <v>869.07</v>
      </c>
      <c r="G25" s="30">
        <v>732.78</v>
      </c>
      <c r="H25" s="65">
        <f t="shared" si="1"/>
        <v>136.29000000000008</v>
      </c>
      <c r="I25" s="66">
        <f t="shared" si="2"/>
        <v>0.015335711311901529</v>
      </c>
    </row>
    <row r="26" spans="1:9" ht="12.75" customHeight="1">
      <c r="A26" s="155"/>
      <c r="B26" s="61" t="s">
        <v>23</v>
      </c>
      <c r="C26" s="67">
        <v>2244.9</v>
      </c>
      <c r="D26" s="78"/>
      <c r="E26" s="67">
        <v>231.32</v>
      </c>
      <c r="F26" s="30">
        <f t="shared" si="0"/>
        <v>231.32</v>
      </c>
      <c r="G26" s="30">
        <v>156.21</v>
      </c>
      <c r="H26" s="65">
        <f t="shared" si="1"/>
        <v>75.10999999999999</v>
      </c>
      <c r="I26" s="66">
        <f t="shared" si="2"/>
        <v>0.03345806049267227</v>
      </c>
    </row>
    <row r="27" spans="1:9" ht="12.75" customHeight="1">
      <c r="A27" s="156"/>
      <c r="B27" s="61" t="s">
        <v>24</v>
      </c>
      <c r="C27" s="67">
        <v>2280</v>
      </c>
      <c r="D27" s="78"/>
      <c r="E27" s="67">
        <v>242.97</v>
      </c>
      <c r="F27" s="30">
        <f t="shared" si="0"/>
        <v>242.97</v>
      </c>
      <c r="G27" s="30">
        <v>176.79</v>
      </c>
      <c r="H27" s="65">
        <f t="shared" si="1"/>
        <v>66.18</v>
      </c>
      <c r="I27" s="66">
        <f t="shared" si="2"/>
        <v>0.029026315789473688</v>
      </c>
    </row>
    <row r="28" spans="1:9" ht="15">
      <c r="A28" s="154" t="s">
        <v>111</v>
      </c>
      <c r="B28" s="61" t="s">
        <v>55</v>
      </c>
      <c r="C28" s="62">
        <v>3804.5</v>
      </c>
      <c r="D28" s="80"/>
      <c r="E28" s="67">
        <v>296</v>
      </c>
      <c r="F28" s="30">
        <f t="shared" si="0"/>
        <v>296</v>
      </c>
      <c r="G28" s="30">
        <v>232.56</v>
      </c>
      <c r="H28" s="65">
        <f t="shared" si="1"/>
        <v>63.44</v>
      </c>
      <c r="I28" s="66">
        <f t="shared" si="2"/>
        <v>0.01667499014325141</v>
      </c>
    </row>
    <row r="29" spans="1:9" ht="15">
      <c r="A29" s="155"/>
      <c r="B29" s="61">
        <v>4</v>
      </c>
      <c r="C29" s="62">
        <v>16618.4</v>
      </c>
      <c r="D29" s="80">
        <v>28.6</v>
      </c>
      <c r="E29" s="67">
        <v>1287</v>
      </c>
      <c r="F29" s="30">
        <f t="shared" si="0"/>
        <v>1287</v>
      </c>
      <c r="G29" s="30">
        <v>1010.78</v>
      </c>
      <c r="H29" s="65">
        <f t="shared" si="1"/>
        <v>276.22</v>
      </c>
      <c r="I29" s="66">
        <f t="shared" si="2"/>
        <v>0.01662133538728157</v>
      </c>
    </row>
    <row r="30" spans="1:9" ht="12.75" customHeight="1">
      <c r="A30" s="155"/>
      <c r="B30" s="61">
        <v>6</v>
      </c>
      <c r="C30" s="62">
        <v>4240.4</v>
      </c>
      <c r="D30" s="80"/>
      <c r="E30" s="67">
        <v>331.5</v>
      </c>
      <c r="F30" s="30">
        <f t="shared" si="0"/>
        <v>331.5</v>
      </c>
      <c r="G30" s="30">
        <v>243.18</v>
      </c>
      <c r="H30" s="65">
        <f t="shared" si="1"/>
        <v>88.32</v>
      </c>
      <c r="I30" s="66">
        <f t="shared" si="2"/>
        <v>0.020828223752476182</v>
      </c>
    </row>
    <row r="31" spans="1:9" ht="12" customHeight="1">
      <c r="A31" s="155"/>
      <c r="B31" s="61">
        <v>8</v>
      </c>
      <c r="C31" s="62">
        <v>4289.7</v>
      </c>
      <c r="D31" s="80"/>
      <c r="E31" s="67">
        <v>427.45</v>
      </c>
      <c r="F31" s="30">
        <f t="shared" si="0"/>
        <v>427.45</v>
      </c>
      <c r="G31" s="30">
        <v>276.65</v>
      </c>
      <c r="H31" s="65">
        <f t="shared" si="1"/>
        <v>150.8</v>
      </c>
      <c r="I31" s="66">
        <f t="shared" si="2"/>
        <v>0.03515397347133833</v>
      </c>
    </row>
    <row r="32" spans="1:9" ht="13.5" customHeight="1">
      <c r="A32" s="155"/>
      <c r="B32" s="61" t="s">
        <v>87</v>
      </c>
      <c r="C32" s="62">
        <v>6245.6</v>
      </c>
      <c r="D32" s="80"/>
      <c r="E32" s="67">
        <v>482</v>
      </c>
      <c r="F32" s="30">
        <f t="shared" si="0"/>
        <v>482</v>
      </c>
      <c r="G32" s="30">
        <v>423.49</v>
      </c>
      <c r="H32" s="65">
        <f t="shared" si="1"/>
        <v>58.50999999999999</v>
      </c>
      <c r="I32" s="66">
        <f t="shared" si="2"/>
        <v>0.009368195209427435</v>
      </c>
    </row>
    <row r="33" spans="1:9" ht="15">
      <c r="A33" s="155"/>
      <c r="B33" s="77" t="s">
        <v>54</v>
      </c>
      <c r="C33" s="67">
        <v>8881.88</v>
      </c>
      <c r="D33" s="78">
        <v>51.08</v>
      </c>
      <c r="E33" s="67">
        <v>849.74</v>
      </c>
      <c r="F33" s="30">
        <f t="shared" si="0"/>
        <v>849.74</v>
      </c>
      <c r="G33" s="30">
        <v>761.46</v>
      </c>
      <c r="H33" s="65">
        <f t="shared" si="1"/>
        <v>88.27999999999997</v>
      </c>
      <c r="I33" s="66">
        <f t="shared" si="2"/>
        <v>0.009939337167356458</v>
      </c>
    </row>
    <row r="34" spans="1:9" ht="15">
      <c r="A34" s="155"/>
      <c r="B34" s="61" t="s">
        <v>25</v>
      </c>
      <c r="C34" s="67">
        <v>2293.8</v>
      </c>
      <c r="D34" s="78">
        <v>49.1</v>
      </c>
      <c r="E34" s="67">
        <v>186.31</v>
      </c>
      <c r="F34" s="30">
        <f t="shared" si="0"/>
        <v>186.31</v>
      </c>
      <c r="G34" s="30">
        <v>150.91</v>
      </c>
      <c r="H34" s="65">
        <f t="shared" si="1"/>
        <v>35.400000000000006</v>
      </c>
      <c r="I34" s="66">
        <f t="shared" si="2"/>
        <v>0.015432906094690035</v>
      </c>
    </row>
    <row r="35" spans="1:9" ht="15">
      <c r="A35" s="156"/>
      <c r="B35" s="61" t="s">
        <v>26</v>
      </c>
      <c r="C35" s="67">
        <v>2233.5</v>
      </c>
      <c r="D35" s="78"/>
      <c r="E35" s="67">
        <v>221.84</v>
      </c>
      <c r="F35" s="30">
        <f t="shared" si="0"/>
        <v>221.84</v>
      </c>
      <c r="G35" s="30">
        <v>158.91</v>
      </c>
      <c r="H35" s="65">
        <f t="shared" si="1"/>
        <v>62.93000000000001</v>
      </c>
      <c r="I35" s="66">
        <f t="shared" si="2"/>
        <v>0.02817550929035147</v>
      </c>
    </row>
    <row r="36" spans="1:9" ht="15">
      <c r="A36" s="154" t="s">
        <v>112</v>
      </c>
      <c r="B36" s="61" t="s">
        <v>57</v>
      </c>
      <c r="C36" s="62">
        <v>6511</v>
      </c>
      <c r="D36" s="80"/>
      <c r="E36" s="67">
        <v>576.12</v>
      </c>
      <c r="F36" s="30">
        <f t="shared" si="0"/>
        <v>576.12</v>
      </c>
      <c r="G36" s="30">
        <v>445.33</v>
      </c>
      <c r="H36" s="65">
        <f t="shared" si="1"/>
        <v>130.79000000000002</v>
      </c>
      <c r="I36" s="66">
        <f t="shared" si="2"/>
        <v>0.02008754415604362</v>
      </c>
    </row>
    <row r="37" spans="1:9" ht="15">
      <c r="A37" s="155"/>
      <c r="B37" s="61">
        <v>6</v>
      </c>
      <c r="C37" s="62">
        <v>5986</v>
      </c>
      <c r="D37" s="80"/>
      <c r="E37" s="67">
        <v>494.21</v>
      </c>
      <c r="F37" s="30">
        <f aca="true" t="shared" si="3" ref="F37:F54">E37</f>
        <v>494.21</v>
      </c>
      <c r="G37" s="30">
        <v>376.05</v>
      </c>
      <c r="H37" s="65">
        <f t="shared" si="1"/>
        <v>118.15999999999997</v>
      </c>
      <c r="I37" s="66">
        <f aca="true" t="shared" si="4" ref="I37:I55">H37/C37</f>
        <v>0.019739391914467084</v>
      </c>
    </row>
    <row r="38" spans="1:9" ht="12.75" customHeight="1">
      <c r="A38" s="155"/>
      <c r="B38" s="61">
        <v>8</v>
      </c>
      <c r="C38" s="62">
        <v>2108.2</v>
      </c>
      <c r="D38" s="80"/>
      <c r="E38" s="67">
        <v>163.92</v>
      </c>
      <c r="F38" s="30">
        <f t="shared" si="3"/>
        <v>163.92</v>
      </c>
      <c r="G38" s="30">
        <v>128.55</v>
      </c>
      <c r="H38" s="65">
        <f t="shared" si="1"/>
        <v>35.369999999999976</v>
      </c>
      <c r="I38" s="66">
        <f t="shared" si="4"/>
        <v>0.016777345602883968</v>
      </c>
    </row>
    <row r="39" spans="1:9" ht="12.75" customHeight="1">
      <c r="A39" s="155"/>
      <c r="B39" s="61">
        <v>12</v>
      </c>
      <c r="C39" s="62">
        <v>6454.5</v>
      </c>
      <c r="D39" s="83">
        <v>101.5</v>
      </c>
      <c r="E39" s="67">
        <v>609.8</v>
      </c>
      <c r="F39" s="30">
        <f t="shared" si="3"/>
        <v>609.8</v>
      </c>
      <c r="G39" s="30">
        <v>413.2</v>
      </c>
      <c r="H39" s="65">
        <f t="shared" si="1"/>
        <v>196.59999999999997</v>
      </c>
      <c r="I39" s="66">
        <f t="shared" si="4"/>
        <v>0.030459369432179095</v>
      </c>
    </row>
    <row r="40" spans="1:9" ht="10.5" customHeight="1">
      <c r="A40" s="155"/>
      <c r="B40" s="61">
        <v>14</v>
      </c>
      <c r="C40" s="62">
        <v>5285.8</v>
      </c>
      <c r="D40" s="83"/>
      <c r="E40" s="67">
        <v>454.09</v>
      </c>
      <c r="F40" s="30">
        <f t="shared" si="3"/>
        <v>454.09</v>
      </c>
      <c r="G40" s="30">
        <v>329.1</v>
      </c>
      <c r="H40" s="65">
        <f t="shared" si="1"/>
        <v>124.98999999999995</v>
      </c>
      <c r="I40" s="66">
        <f t="shared" si="4"/>
        <v>0.02364637330205455</v>
      </c>
    </row>
    <row r="41" spans="1:9" ht="15">
      <c r="A41" s="155"/>
      <c r="B41" s="61">
        <v>22</v>
      </c>
      <c r="C41" s="62">
        <v>5854.1</v>
      </c>
      <c r="D41" s="83"/>
      <c r="E41" s="67">
        <v>454.98</v>
      </c>
      <c r="F41" s="30">
        <f t="shared" si="3"/>
        <v>454.98</v>
      </c>
      <c r="G41" s="30">
        <v>378.39</v>
      </c>
      <c r="H41" s="65">
        <f t="shared" si="1"/>
        <v>76.59000000000003</v>
      </c>
      <c r="I41" s="66">
        <f t="shared" si="4"/>
        <v>0.013083138313318875</v>
      </c>
    </row>
    <row r="42" spans="1:9" ht="15">
      <c r="A42" s="155"/>
      <c r="B42" s="85" t="s">
        <v>89</v>
      </c>
      <c r="C42" s="62">
        <v>11272.5</v>
      </c>
      <c r="D42" s="83">
        <v>148.9</v>
      </c>
      <c r="E42" s="67">
        <v>886.96</v>
      </c>
      <c r="F42" s="30">
        <f t="shared" si="3"/>
        <v>886.96</v>
      </c>
      <c r="G42" s="30">
        <v>686.74</v>
      </c>
      <c r="H42" s="65">
        <f t="shared" si="1"/>
        <v>200.22000000000003</v>
      </c>
      <c r="I42" s="66">
        <f t="shared" si="4"/>
        <v>0.017761809713905525</v>
      </c>
    </row>
    <row r="43" spans="1:9" ht="11.25" customHeight="1">
      <c r="A43" s="156"/>
      <c r="B43" s="61" t="s">
        <v>90</v>
      </c>
      <c r="C43" s="62">
        <v>1943.5</v>
      </c>
      <c r="D43" s="80"/>
      <c r="E43" s="67">
        <v>196.74</v>
      </c>
      <c r="F43" s="30">
        <f t="shared" si="3"/>
        <v>196.74</v>
      </c>
      <c r="G43" s="30">
        <v>156.3</v>
      </c>
      <c r="H43" s="65">
        <f t="shared" si="1"/>
        <v>40.44</v>
      </c>
      <c r="I43" s="66">
        <f t="shared" si="4"/>
        <v>0.020807820941600205</v>
      </c>
    </row>
    <row r="44" spans="1:9" ht="14.25" customHeight="1">
      <c r="A44" s="154" t="s">
        <v>113</v>
      </c>
      <c r="B44" s="61" t="s">
        <v>61</v>
      </c>
      <c r="C44" s="62">
        <v>8885.1</v>
      </c>
      <c r="D44" s="80"/>
      <c r="E44" s="67">
        <v>835.88</v>
      </c>
      <c r="F44" s="30">
        <f t="shared" si="3"/>
        <v>835.88</v>
      </c>
      <c r="G44" s="30">
        <v>567.76</v>
      </c>
      <c r="H44" s="65">
        <f t="shared" si="1"/>
        <v>268.12</v>
      </c>
      <c r="I44" s="66">
        <f t="shared" si="4"/>
        <v>0.030176362674590042</v>
      </c>
    </row>
    <row r="45" spans="1:9" ht="18" customHeight="1">
      <c r="A45" s="155"/>
      <c r="B45" s="61" t="s">
        <v>9</v>
      </c>
      <c r="C45" s="62">
        <v>2245.5</v>
      </c>
      <c r="D45" s="80">
        <v>88.9</v>
      </c>
      <c r="E45" s="67">
        <v>223.05</v>
      </c>
      <c r="F45" s="30">
        <f t="shared" si="3"/>
        <v>223.05</v>
      </c>
      <c r="G45" s="30">
        <v>131.64</v>
      </c>
      <c r="H45" s="65">
        <f t="shared" si="1"/>
        <v>91.41000000000003</v>
      </c>
      <c r="I45" s="66">
        <f t="shared" si="4"/>
        <v>0.04070808283233134</v>
      </c>
    </row>
    <row r="46" spans="1:9" ht="14.25" customHeight="1">
      <c r="A46" s="155"/>
      <c r="B46" s="61" t="s">
        <v>22</v>
      </c>
      <c r="C46" s="67">
        <v>2250.2</v>
      </c>
      <c r="D46" s="78"/>
      <c r="E46" s="67">
        <v>192.89</v>
      </c>
      <c r="F46" s="30">
        <f t="shared" si="3"/>
        <v>192.89</v>
      </c>
      <c r="G46" s="30">
        <v>140.99</v>
      </c>
      <c r="H46" s="65">
        <f t="shared" si="1"/>
        <v>51.89999999999998</v>
      </c>
      <c r="I46" s="66">
        <f t="shared" si="4"/>
        <v>0.023064616478535232</v>
      </c>
    </row>
    <row r="47" spans="1:9" ht="15" customHeight="1">
      <c r="A47" s="155"/>
      <c r="B47" s="61" t="s">
        <v>62</v>
      </c>
      <c r="C47" s="62">
        <v>8879.7</v>
      </c>
      <c r="D47" s="80">
        <v>56.5</v>
      </c>
      <c r="E47" s="67">
        <v>892.02</v>
      </c>
      <c r="F47" s="30">
        <f t="shared" si="3"/>
        <v>892.02</v>
      </c>
      <c r="G47" s="30">
        <v>719.91</v>
      </c>
      <c r="H47" s="65">
        <f t="shared" si="1"/>
        <v>172.11</v>
      </c>
      <c r="I47" s="66">
        <f t="shared" si="4"/>
        <v>0.019382411567958377</v>
      </c>
    </row>
    <row r="48" spans="1:9" ht="15">
      <c r="A48" s="155"/>
      <c r="B48" s="84" t="s">
        <v>63</v>
      </c>
      <c r="C48" s="62">
        <v>8873.6</v>
      </c>
      <c r="D48" s="80">
        <v>29</v>
      </c>
      <c r="E48" s="67">
        <v>862.52</v>
      </c>
      <c r="F48" s="30">
        <f t="shared" si="3"/>
        <v>862.52</v>
      </c>
      <c r="G48" s="30">
        <v>578.97</v>
      </c>
      <c r="H48" s="65">
        <f t="shared" si="1"/>
        <v>283.54999999999995</v>
      </c>
      <c r="I48" s="66">
        <f t="shared" si="4"/>
        <v>0.03195433645870897</v>
      </c>
    </row>
    <row r="49" spans="1:9" ht="15">
      <c r="A49" s="156"/>
      <c r="B49" s="61" t="s">
        <v>51</v>
      </c>
      <c r="C49" s="62">
        <v>7207.5</v>
      </c>
      <c r="D49" s="62"/>
      <c r="E49" s="63">
        <v>579.2</v>
      </c>
      <c r="F49" s="30">
        <f t="shared" si="3"/>
        <v>579.2</v>
      </c>
      <c r="G49" s="30">
        <v>417.71</v>
      </c>
      <c r="H49" s="65">
        <f t="shared" si="1"/>
        <v>161.49000000000007</v>
      </c>
      <c r="I49" s="66">
        <f t="shared" si="4"/>
        <v>0.02240582726326744</v>
      </c>
    </row>
    <row r="50" spans="1:9" ht="13.5" customHeight="1">
      <c r="A50" s="154" t="s">
        <v>114</v>
      </c>
      <c r="B50" s="61">
        <v>16</v>
      </c>
      <c r="C50" s="62">
        <v>9881</v>
      </c>
      <c r="D50" s="80">
        <v>89.9</v>
      </c>
      <c r="E50" s="67">
        <v>1266.48</v>
      </c>
      <c r="F50" s="30">
        <f t="shared" si="3"/>
        <v>1266.48</v>
      </c>
      <c r="G50" s="30">
        <v>981.94</v>
      </c>
      <c r="H50" s="65">
        <f t="shared" si="1"/>
        <v>284.53999999999996</v>
      </c>
      <c r="I50" s="66">
        <f t="shared" si="4"/>
        <v>0.028796680497925307</v>
      </c>
    </row>
    <row r="51" spans="1:9" ht="13.5" customHeight="1">
      <c r="A51" s="155"/>
      <c r="B51" s="61">
        <v>17</v>
      </c>
      <c r="C51" s="62">
        <v>5850.7</v>
      </c>
      <c r="D51" s="80"/>
      <c r="E51" s="67">
        <v>441</v>
      </c>
      <c r="F51" s="30">
        <f t="shared" si="3"/>
        <v>441</v>
      </c>
      <c r="G51" s="30">
        <v>336.31</v>
      </c>
      <c r="H51" s="65">
        <f t="shared" si="1"/>
        <v>104.69</v>
      </c>
      <c r="I51" s="66">
        <f t="shared" si="4"/>
        <v>0.01789358538294563</v>
      </c>
    </row>
    <row r="52" spans="1:9" ht="15">
      <c r="A52" s="155"/>
      <c r="B52" s="61" t="s">
        <v>56</v>
      </c>
      <c r="C52" s="62">
        <v>5608.8</v>
      </c>
      <c r="D52" s="80"/>
      <c r="E52" s="67">
        <v>444.7</v>
      </c>
      <c r="F52" s="30">
        <f t="shared" si="3"/>
        <v>444.7</v>
      </c>
      <c r="G52" s="30">
        <v>430.11</v>
      </c>
      <c r="H52" s="65">
        <f t="shared" si="1"/>
        <v>14.589999999999975</v>
      </c>
      <c r="I52" s="66">
        <f t="shared" si="4"/>
        <v>0.0026012694337469644</v>
      </c>
    </row>
    <row r="53" spans="1:9" ht="15">
      <c r="A53" s="155"/>
      <c r="B53" s="61" t="s">
        <v>91</v>
      </c>
      <c r="C53" s="62">
        <v>8282.7</v>
      </c>
      <c r="D53" s="80">
        <v>13.8</v>
      </c>
      <c r="E53" s="67">
        <v>581.26</v>
      </c>
      <c r="F53" s="30">
        <f t="shared" si="3"/>
        <v>581.26</v>
      </c>
      <c r="G53" s="30">
        <v>438.03</v>
      </c>
      <c r="H53" s="65">
        <f t="shared" si="1"/>
        <v>143.23000000000002</v>
      </c>
      <c r="I53" s="66">
        <f t="shared" si="4"/>
        <v>0.017292670264527268</v>
      </c>
    </row>
    <row r="54" spans="1:9" ht="15">
      <c r="A54" s="155"/>
      <c r="B54" s="61">
        <v>9</v>
      </c>
      <c r="C54" s="62">
        <v>9883.9</v>
      </c>
      <c r="D54" s="80"/>
      <c r="E54" s="67">
        <v>733.27</v>
      </c>
      <c r="F54" s="30">
        <f t="shared" si="3"/>
        <v>733.27</v>
      </c>
      <c r="G54" s="30">
        <v>564.28</v>
      </c>
      <c r="H54" s="65">
        <f t="shared" si="1"/>
        <v>168.99</v>
      </c>
      <c r="I54" s="66">
        <f t="shared" si="4"/>
        <v>0.017097501998199094</v>
      </c>
    </row>
    <row r="55" spans="1:9" ht="21.75" customHeight="1">
      <c r="A55" s="156"/>
      <c r="B55" s="61" t="s">
        <v>64</v>
      </c>
      <c r="C55" s="62">
        <v>19301.4</v>
      </c>
      <c r="D55" s="83">
        <v>141.3</v>
      </c>
      <c r="E55" s="67">
        <v>1413.7</v>
      </c>
      <c r="F55" s="30">
        <v>1413.7</v>
      </c>
      <c r="G55" s="30">
        <v>1201.42</v>
      </c>
      <c r="H55" s="65">
        <f t="shared" si="1"/>
        <v>212.27999999999997</v>
      </c>
      <c r="I55" s="66">
        <f t="shared" si="4"/>
        <v>0.010998165936149707</v>
      </c>
    </row>
    <row r="56" spans="1:9" ht="18.75" customHeight="1">
      <c r="A56" s="145" t="s">
        <v>53</v>
      </c>
      <c r="B56" s="146"/>
      <c r="C56" s="71">
        <f>SUM(C5:C55)</f>
        <v>323265.0800000001</v>
      </c>
      <c r="D56" s="81">
        <f>SUM(D5:D55)</f>
        <v>1928.38</v>
      </c>
      <c r="E56" s="72">
        <f>SUM(E5:E55)</f>
        <v>27479.67</v>
      </c>
      <c r="F56" s="74">
        <f>SUM(F5:F55)</f>
        <v>27479.67</v>
      </c>
      <c r="G56" s="74">
        <f>SUM(G5:G55)</f>
        <v>21298.649999999994</v>
      </c>
      <c r="H56" s="75">
        <f>F56-G56</f>
        <v>6181.020000000004</v>
      </c>
      <c r="I56" s="76">
        <f>H56/C56</f>
        <v>0.01912059292021273</v>
      </c>
    </row>
    <row r="60" spans="1:8" ht="15">
      <c r="A60" s="97"/>
      <c r="B60" s="97"/>
      <c r="C60" s="97"/>
      <c r="D60" s="97"/>
      <c r="E60" s="97"/>
      <c r="F60" s="97"/>
      <c r="G60" s="97"/>
      <c r="H60" s="97"/>
    </row>
    <row r="61" spans="1:8" ht="15">
      <c r="A61" s="97"/>
      <c r="B61" s="97"/>
      <c r="C61" s="97"/>
      <c r="D61" s="97"/>
      <c r="E61" s="97"/>
      <c r="F61" s="97"/>
      <c r="G61" s="97"/>
      <c r="H61" s="97"/>
    </row>
    <row r="62" spans="1:8" ht="15">
      <c r="A62" s="97"/>
      <c r="B62" s="97"/>
      <c r="C62" s="97"/>
      <c r="D62" s="97"/>
      <c r="E62" s="97"/>
      <c r="F62" s="97"/>
      <c r="G62" s="97"/>
      <c r="H62" s="97"/>
    </row>
    <row r="63" spans="1:8" ht="15">
      <c r="A63" s="97"/>
      <c r="B63" s="97"/>
      <c r="C63" s="97"/>
      <c r="D63" s="97"/>
      <c r="E63" s="97"/>
      <c r="F63" s="97"/>
      <c r="G63" s="97"/>
      <c r="H63" s="97"/>
    </row>
    <row r="64" spans="1:8" ht="15">
      <c r="A64" s="97"/>
      <c r="B64" s="97"/>
      <c r="C64" s="97"/>
      <c r="D64" s="97"/>
      <c r="E64" s="97"/>
      <c r="F64" s="97"/>
      <c r="G64" s="97"/>
      <c r="H64" s="97"/>
    </row>
  </sheetData>
  <sheetProtection/>
  <mergeCells count="16">
    <mergeCell ref="A1:I2"/>
    <mergeCell ref="A3:B4"/>
    <mergeCell ref="C3:D4"/>
    <mergeCell ref="E3:E4"/>
    <mergeCell ref="F3:F4"/>
    <mergeCell ref="G3:G4"/>
    <mergeCell ref="H3:H4"/>
    <mergeCell ref="I3:I4"/>
    <mergeCell ref="A5:A12"/>
    <mergeCell ref="A13:A20"/>
    <mergeCell ref="A21:A27"/>
    <mergeCell ref="A28:A35"/>
    <mergeCell ref="A56:B56"/>
    <mergeCell ref="A36:A43"/>
    <mergeCell ref="A44:A49"/>
    <mergeCell ref="A50:A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J78" sqref="J78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8.28125" style="0" customWidth="1"/>
    <col min="4" max="4" width="4.8515625" style="0" customWidth="1"/>
    <col min="5" max="5" width="8.140625" style="0" customWidth="1"/>
    <col min="6" max="6" width="8.7109375" style="0" customWidth="1"/>
    <col min="7" max="7" width="9.8515625" style="0" customWidth="1"/>
    <col min="8" max="8" width="8.57421875" style="0" customWidth="1"/>
    <col min="9" max="9" width="8.140625" style="0" customWidth="1"/>
  </cols>
  <sheetData>
    <row r="1" spans="1:9" ht="15">
      <c r="A1" s="161" t="s">
        <v>119</v>
      </c>
      <c r="B1" s="161"/>
      <c r="C1" s="161"/>
      <c r="D1" s="161"/>
      <c r="E1" s="161"/>
      <c r="F1" s="161"/>
      <c r="G1" s="161"/>
      <c r="H1" s="161"/>
      <c r="I1" s="161"/>
    </row>
    <row r="2" spans="1:9" ht="5.25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.75" customHeight="1">
      <c r="A3" s="178" t="s">
        <v>2</v>
      </c>
      <c r="B3" s="179"/>
      <c r="C3" s="178" t="s">
        <v>47</v>
      </c>
      <c r="D3" s="179"/>
      <c r="E3" s="165" t="s">
        <v>48</v>
      </c>
      <c r="F3" s="163" t="s">
        <v>38</v>
      </c>
      <c r="G3" s="163" t="s">
        <v>49</v>
      </c>
      <c r="H3" s="163" t="s">
        <v>50</v>
      </c>
      <c r="I3" s="163" t="s">
        <v>107</v>
      </c>
    </row>
    <row r="4" spans="1:9" ht="93.75" customHeight="1">
      <c r="A4" s="180"/>
      <c r="B4" s="181"/>
      <c r="C4" s="180"/>
      <c r="D4" s="181"/>
      <c r="E4" s="166"/>
      <c r="F4" s="164"/>
      <c r="G4" s="164"/>
      <c r="H4" s="164"/>
      <c r="I4" s="164"/>
    </row>
    <row r="5" spans="1:9" ht="12.75" customHeight="1">
      <c r="A5" s="154"/>
      <c r="B5" s="61">
        <v>4</v>
      </c>
      <c r="C5" s="62">
        <v>4607</v>
      </c>
      <c r="D5" s="62"/>
      <c r="E5" s="67">
        <v>370.98</v>
      </c>
      <c r="F5" s="30">
        <f aca="true" t="shared" si="0" ref="F5:F36">E5</f>
        <v>370.98</v>
      </c>
      <c r="G5" s="30">
        <v>246.5</v>
      </c>
      <c r="H5" s="65">
        <f aca="true" t="shared" si="1" ref="H5:H66">F5-G5</f>
        <v>124.48000000000002</v>
      </c>
      <c r="I5" s="66">
        <f aca="true" t="shared" si="2" ref="I5:I12">H5/C5</f>
        <v>0.027019752550466684</v>
      </c>
    </row>
    <row r="6" spans="1:9" ht="15">
      <c r="A6" s="155"/>
      <c r="B6" s="61">
        <v>6</v>
      </c>
      <c r="C6" s="62">
        <v>4592.5</v>
      </c>
      <c r="D6" s="62"/>
      <c r="E6" s="67">
        <v>434.71</v>
      </c>
      <c r="F6" s="30">
        <f t="shared" si="0"/>
        <v>434.71</v>
      </c>
      <c r="G6" s="30">
        <v>304.32</v>
      </c>
      <c r="H6" s="65">
        <f t="shared" si="1"/>
        <v>130.39</v>
      </c>
      <c r="I6" s="66">
        <f t="shared" si="2"/>
        <v>0.02839194338595536</v>
      </c>
    </row>
    <row r="7" spans="1:9" ht="15">
      <c r="A7" s="155"/>
      <c r="B7" s="61" t="s">
        <v>9</v>
      </c>
      <c r="C7" s="62">
        <v>4608.3</v>
      </c>
      <c r="D7" s="62"/>
      <c r="E7" s="67">
        <v>335</v>
      </c>
      <c r="F7" s="30">
        <f t="shared" si="0"/>
        <v>335</v>
      </c>
      <c r="G7" s="30">
        <v>242.09</v>
      </c>
      <c r="H7" s="65">
        <f t="shared" si="1"/>
        <v>92.91</v>
      </c>
      <c r="I7" s="66">
        <f t="shared" si="2"/>
        <v>0.020161447822407395</v>
      </c>
    </row>
    <row r="8" spans="1:9" ht="15">
      <c r="A8" s="155"/>
      <c r="B8" s="61">
        <v>8</v>
      </c>
      <c r="C8" s="62">
        <v>4573.6</v>
      </c>
      <c r="D8" s="62"/>
      <c r="E8" s="67">
        <v>443.71</v>
      </c>
      <c r="F8" s="30">
        <f t="shared" si="0"/>
        <v>443.71</v>
      </c>
      <c r="G8" s="30">
        <v>317.05</v>
      </c>
      <c r="H8" s="65">
        <f t="shared" si="1"/>
        <v>126.65999999999997</v>
      </c>
      <c r="I8" s="66">
        <f t="shared" si="2"/>
        <v>0.027693720482770676</v>
      </c>
    </row>
    <row r="9" spans="1:9" ht="15">
      <c r="A9" s="155"/>
      <c r="B9" s="61">
        <v>10</v>
      </c>
      <c r="C9" s="62">
        <v>4550.5</v>
      </c>
      <c r="D9" s="62"/>
      <c r="E9" s="69">
        <v>334.44</v>
      </c>
      <c r="F9" s="30">
        <f t="shared" si="0"/>
        <v>334.44</v>
      </c>
      <c r="G9" s="30">
        <v>285.48</v>
      </c>
      <c r="H9" s="65">
        <f t="shared" si="1"/>
        <v>48.95999999999998</v>
      </c>
      <c r="I9" s="66">
        <f t="shared" si="2"/>
        <v>0.010759257224480822</v>
      </c>
    </row>
    <row r="10" spans="1:9" ht="15">
      <c r="A10" s="155"/>
      <c r="B10" s="61">
        <v>12</v>
      </c>
      <c r="C10" s="62">
        <v>10282.3</v>
      </c>
      <c r="D10" s="62"/>
      <c r="E10" s="69">
        <v>806.63</v>
      </c>
      <c r="F10" s="30">
        <f t="shared" si="0"/>
        <v>806.63</v>
      </c>
      <c r="G10" s="30">
        <v>647.3</v>
      </c>
      <c r="H10" s="65">
        <f t="shared" si="1"/>
        <v>159.33000000000004</v>
      </c>
      <c r="I10" s="66">
        <f t="shared" si="2"/>
        <v>0.015495560331832378</v>
      </c>
    </row>
    <row r="11" spans="1:9" ht="15">
      <c r="A11" s="155"/>
      <c r="B11" s="61" t="s">
        <v>52</v>
      </c>
      <c r="C11" s="62">
        <v>3366.7</v>
      </c>
      <c r="D11" s="62"/>
      <c r="E11" s="67">
        <v>357</v>
      </c>
      <c r="F11" s="30">
        <f t="shared" si="0"/>
        <v>357</v>
      </c>
      <c r="G11" s="30">
        <v>247.71</v>
      </c>
      <c r="H11" s="65">
        <f t="shared" si="1"/>
        <v>109.28999999999999</v>
      </c>
      <c r="I11" s="66">
        <f t="shared" si="2"/>
        <v>0.032462054831140286</v>
      </c>
    </row>
    <row r="12" spans="1:9" ht="12.75" customHeight="1">
      <c r="A12" s="156"/>
      <c r="B12" s="61">
        <v>10</v>
      </c>
      <c r="C12" s="62">
        <v>3255.6</v>
      </c>
      <c r="D12" s="62"/>
      <c r="E12" s="67">
        <v>280.42</v>
      </c>
      <c r="F12" s="30">
        <f t="shared" si="0"/>
        <v>280.42</v>
      </c>
      <c r="G12" s="30">
        <v>213.26</v>
      </c>
      <c r="H12" s="65">
        <f t="shared" si="1"/>
        <v>67.16000000000003</v>
      </c>
      <c r="I12" s="66">
        <f t="shared" si="2"/>
        <v>0.0206290699103084</v>
      </c>
    </row>
    <row r="13" spans="1:9" ht="12.75" customHeight="1">
      <c r="A13" s="167" t="s">
        <v>53</v>
      </c>
      <c r="B13" s="168"/>
      <c r="C13" s="71">
        <f>SUM(C5:C12)</f>
        <v>39836.49999999999</v>
      </c>
      <c r="D13" s="71"/>
      <c r="E13" s="72">
        <f>SUM(E5:E12)</f>
        <v>3362.8900000000003</v>
      </c>
      <c r="F13" s="74">
        <f t="shared" si="0"/>
        <v>3362.8900000000003</v>
      </c>
      <c r="G13" s="74">
        <f>SUM(G5:G12)</f>
        <v>2503.71</v>
      </c>
      <c r="H13" s="75">
        <f t="shared" si="1"/>
        <v>859.1800000000003</v>
      </c>
      <c r="I13" s="76">
        <f>SUM(I5:I12)/8</f>
        <v>0.022826600817420252</v>
      </c>
    </row>
    <row r="14" spans="1:9" ht="12.75" customHeight="1">
      <c r="A14" s="154"/>
      <c r="B14" s="86" t="s">
        <v>65</v>
      </c>
      <c r="C14" s="62">
        <v>12388.8</v>
      </c>
      <c r="D14" s="83">
        <v>10.5</v>
      </c>
      <c r="E14" s="30">
        <v>895.46</v>
      </c>
      <c r="F14" s="30">
        <f t="shared" si="0"/>
        <v>895.46</v>
      </c>
      <c r="G14" s="30">
        <v>697.825</v>
      </c>
      <c r="H14" s="65">
        <f t="shared" si="1"/>
        <v>197.635</v>
      </c>
      <c r="I14" s="66">
        <f aca="true" t="shared" si="3" ref="I14:I21">H14/C14</f>
        <v>0.015952715355805242</v>
      </c>
    </row>
    <row r="15" spans="1:9" ht="15">
      <c r="A15" s="155"/>
      <c r="B15" s="61" t="s">
        <v>66</v>
      </c>
      <c r="C15" s="62">
        <v>5560.6</v>
      </c>
      <c r="D15" s="83">
        <v>124.7</v>
      </c>
      <c r="E15" s="63">
        <v>443.68</v>
      </c>
      <c r="F15" s="30">
        <f t="shared" si="0"/>
        <v>443.68</v>
      </c>
      <c r="G15" s="30">
        <v>379.34</v>
      </c>
      <c r="H15" s="65">
        <f t="shared" si="1"/>
        <v>64.34000000000003</v>
      </c>
      <c r="I15" s="66">
        <f t="shared" si="3"/>
        <v>0.011570693810020507</v>
      </c>
    </row>
    <row r="16" spans="1:9" ht="17.25" customHeight="1">
      <c r="A16" s="155"/>
      <c r="B16" s="61" t="s">
        <v>67</v>
      </c>
      <c r="C16" s="62">
        <v>9561.9</v>
      </c>
      <c r="D16" s="83">
        <v>215.4</v>
      </c>
      <c r="E16" s="67">
        <v>741</v>
      </c>
      <c r="F16" s="30">
        <f t="shared" si="0"/>
        <v>741</v>
      </c>
      <c r="G16" s="30">
        <v>644.26</v>
      </c>
      <c r="H16" s="65">
        <f t="shared" si="1"/>
        <v>96.74000000000001</v>
      </c>
      <c r="I16" s="66">
        <f t="shared" si="3"/>
        <v>0.010117236114161413</v>
      </c>
    </row>
    <row r="17" spans="1:9" ht="18" customHeight="1">
      <c r="A17" s="155"/>
      <c r="B17" s="61" t="s">
        <v>68</v>
      </c>
      <c r="C17" s="62">
        <v>4877.3</v>
      </c>
      <c r="D17" s="80"/>
      <c r="E17" s="67">
        <v>421.01</v>
      </c>
      <c r="F17" s="30">
        <f t="shared" si="0"/>
        <v>421.01</v>
      </c>
      <c r="G17" s="30">
        <v>300.22</v>
      </c>
      <c r="H17" s="65">
        <f t="shared" si="1"/>
        <v>120.78999999999996</v>
      </c>
      <c r="I17" s="66">
        <f t="shared" si="3"/>
        <v>0.02476575154286182</v>
      </c>
    </row>
    <row r="18" spans="1:9" ht="13.5" customHeight="1">
      <c r="A18" s="155"/>
      <c r="B18" s="61" t="s">
        <v>11</v>
      </c>
      <c r="C18" s="62">
        <v>8306.7</v>
      </c>
      <c r="D18" s="80"/>
      <c r="E18" s="67">
        <v>626</v>
      </c>
      <c r="F18" s="30">
        <f t="shared" si="0"/>
        <v>626</v>
      </c>
      <c r="G18" s="30">
        <v>483.59</v>
      </c>
      <c r="H18" s="65">
        <f t="shared" si="1"/>
        <v>142.41000000000003</v>
      </c>
      <c r="I18" s="66">
        <f t="shared" si="3"/>
        <v>0.017143992199068224</v>
      </c>
    </row>
    <row r="19" spans="1:9" ht="15">
      <c r="A19" s="155"/>
      <c r="B19" s="113" t="s">
        <v>108</v>
      </c>
      <c r="C19" s="62">
        <v>2402.9</v>
      </c>
      <c r="D19" s="83">
        <v>376.8</v>
      </c>
      <c r="E19" s="67">
        <v>156.5</v>
      </c>
      <c r="F19" s="30">
        <f t="shared" si="0"/>
        <v>156.5</v>
      </c>
      <c r="G19" s="30">
        <v>129.66</v>
      </c>
      <c r="H19" s="65">
        <f t="shared" si="1"/>
        <v>26.840000000000003</v>
      </c>
      <c r="I19" s="66">
        <f t="shared" si="3"/>
        <v>0.011169836447625786</v>
      </c>
    </row>
    <row r="20" spans="1:9" ht="15">
      <c r="A20" s="155"/>
      <c r="B20" s="61" t="s">
        <v>58</v>
      </c>
      <c r="C20" s="62">
        <v>3843.5</v>
      </c>
      <c r="D20" s="83"/>
      <c r="E20" s="67">
        <v>288.57</v>
      </c>
      <c r="F20" s="30">
        <f t="shared" si="0"/>
        <v>288.57</v>
      </c>
      <c r="G20" s="30">
        <v>212.56</v>
      </c>
      <c r="H20" s="65">
        <f t="shared" si="1"/>
        <v>76.00999999999999</v>
      </c>
      <c r="I20" s="66">
        <f t="shared" si="3"/>
        <v>0.01977624560947053</v>
      </c>
    </row>
    <row r="21" spans="1:9" ht="17.25" customHeight="1">
      <c r="A21" s="156"/>
      <c r="B21" s="85" t="s">
        <v>69</v>
      </c>
      <c r="C21" s="62">
        <v>1281.2</v>
      </c>
      <c r="D21" s="80"/>
      <c r="E21" s="67">
        <v>111.4</v>
      </c>
      <c r="F21" s="30">
        <f t="shared" si="0"/>
        <v>111.4</v>
      </c>
      <c r="G21" s="30">
        <v>108.51</v>
      </c>
      <c r="H21" s="65">
        <f t="shared" si="1"/>
        <v>2.8900000000000006</v>
      </c>
      <c r="I21" s="66">
        <f t="shared" si="3"/>
        <v>0.0022556977833281303</v>
      </c>
    </row>
    <row r="22" spans="1:9" ht="15">
      <c r="A22" s="169" t="s">
        <v>53</v>
      </c>
      <c r="B22" s="170"/>
      <c r="C22" s="71">
        <f>SUM(C14:C21)</f>
        <v>48222.9</v>
      </c>
      <c r="D22" s="81">
        <f>SUM(D14:D21)</f>
        <v>727.4000000000001</v>
      </c>
      <c r="E22" s="72">
        <f>SUM(E14:E21)</f>
        <v>3683.620000000001</v>
      </c>
      <c r="F22" s="74">
        <f t="shared" si="0"/>
        <v>3683.620000000001</v>
      </c>
      <c r="G22" s="74">
        <f>SUM(G14:G21)</f>
        <v>2955.965</v>
      </c>
      <c r="H22" s="75">
        <f t="shared" si="1"/>
        <v>727.6550000000007</v>
      </c>
      <c r="I22" s="76">
        <f>SUM(I14:I21)/8</f>
        <v>0.014094021107792705</v>
      </c>
    </row>
    <row r="23" spans="1:9" ht="15" customHeight="1">
      <c r="A23" s="172" t="s">
        <v>71</v>
      </c>
      <c r="B23" s="173"/>
      <c r="C23" s="71">
        <f>C13+C22</f>
        <v>88059.4</v>
      </c>
      <c r="D23" s="71"/>
      <c r="E23" s="72">
        <f>E13+E22</f>
        <v>7046.510000000001</v>
      </c>
      <c r="F23" s="74">
        <f t="shared" si="0"/>
        <v>7046.510000000001</v>
      </c>
      <c r="G23" s="74">
        <f>G13+G22</f>
        <v>5459.675</v>
      </c>
      <c r="H23" s="75">
        <f t="shared" si="1"/>
        <v>1586.835000000001</v>
      </c>
      <c r="I23" s="76">
        <f>(I13+I22)/2</f>
        <v>0.018460310962606478</v>
      </c>
    </row>
    <row r="24" spans="1:9" ht="12.75" customHeight="1">
      <c r="A24" s="154"/>
      <c r="B24" s="114" t="s">
        <v>120</v>
      </c>
      <c r="C24" s="62">
        <v>16008</v>
      </c>
      <c r="D24" s="83">
        <v>206.1</v>
      </c>
      <c r="E24" s="67">
        <v>1270.1</v>
      </c>
      <c r="F24" s="30">
        <f t="shared" si="0"/>
        <v>1270.1</v>
      </c>
      <c r="G24" s="30">
        <v>1109.46</v>
      </c>
      <c r="H24" s="65">
        <f t="shared" si="1"/>
        <v>160.63999999999987</v>
      </c>
      <c r="I24" s="66">
        <f aca="true" t="shared" si="4" ref="I24:I30">H24/C24</f>
        <v>0.01003498250874562</v>
      </c>
    </row>
    <row r="25" spans="1:9" ht="19.5" customHeight="1">
      <c r="A25" s="155"/>
      <c r="B25" s="61" t="s">
        <v>17</v>
      </c>
      <c r="C25" s="62">
        <v>5223</v>
      </c>
      <c r="D25" s="83">
        <v>105.6</v>
      </c>
      <c r="E25" s="67">
        <v>488</v>
      </c>
      <c r="F25" s="30">
        <f t="shared" si="0"/>
        <v>488</v>
      </c>
      <c r="G25" s="30">
        <v>374.18</v>
      </c>
      <c r="H25" s="65">
        <f t="shared" si="1"/>
        <v>113.82</v>
      </c>
      <c r="I25" s="66">
        <f t="shared" si="4"/>
        <v>0.02179207352096496</v>
      </c>
    </row>
    <row r="26" spans="1:9" ht="16.5" customHeight="1">
      <c r="A26" s="155"/>
      <c r="B26" s="61" t="s">
        <v>59</v>
      </c>
      <c r="C26" s="62">
        <v>8117.5</v>
      </c>
      <c r="D26" s="80">
        <v>42.5</v>
      </c>
      <c r="E26" s="67">
        <v>590</v>
      </c>
      <c r="F26" s="30">
        <f t="shared" si="0"/>
        <v>590</v>
      </c>
      <c r="G26" s="30">
        <v>395.56</v>
      </c>
      <c r="H26" s="65">
        <f t="shared" si="1"/>
        <v>194.44</v>
      </c>
      <c r="I26" s="66">
        <f t="shared" si="4"/>
        <v>0.02395318755774561</v>
      </c>
    </row>
    <row r="27" spans="1:9" ht="15">
      <c r="A27" s="155"/>
      <c r="B27" s="61">
        <v>13</v>
      </c>
      <c r="C27" s="62">
        <v>1268.6</v>
      </c>
      <c r="D27" s="80"/>
      <c r="E27" s="67">
        <v>122.56</v>
      </c>
      <c r="F27" s="30">
        <f t="shared" si="0"/>
        <v>122.56</v>
      </c>
      <c r="G27" s="30">
        <v>107.46</v>
      </c>
      <c r="H27" s="65">
        <f t="shared" si="1"/>
        <v>15.100000000000009</v>
      </c>
      <c r="I27" s="66">
        <f t="shared" si="4"/>
        <v>0.011902885070156086</v>
      </c>
    </row>
    <row r="28" spans="1:9" ht="16.5" customHeight="1">
      <c r="A28" s="155"/>
      <c r="B28" s="61" t="s">
        <v>60</v>
      </c>
      <c r="C28" s="67">
        <v>8887.1</v>
      </c>
      <c r="D28" s="78">
        <v>48.2</v>
      </c>
      <c r="E28" s="67">
        <v>849.7</v>
      </c>
      <c r="F28" s="30">
        <f t="shared" si="0"/>
        <v>849.7</v>
      </c>
      <c r="G28" s="30">
        <v>660.24</v>
      </c>
      <c r="H28" s="65">
        <f t="shared" si="1"/>
        <v>189.46000000000004</v>
      </c>
      <c r="I28" s="66">
        <f t="shared" si="4"/>
        <v>0.0213185403562467</v>
      </c>
    </row>
    <row r="29" spans="1:9" ht="12.75" customHeight="1">
      <c r="A29" s="155"/>
      <c r="B29" s="61" t="s">
        <v>23</v>
      </c>
      <c r="C29" s="67">
        <v>2244.9</v>
      </c>
      <c r="D29" s="78"/>
      <c r="E29" s="67">
        <v>234.49</v>
      </c>
      <c r="F29" s="30">
        <f t="shared" si="0"/>
        <v>234.49</v>
      </c>
      <c r="G29" s="30">
        <v>149.18</v>
      </c>
      <c r="H29" s="65">
        <f t="shared" si="1"/>
        <v>85.31</v>
      </c>
      <c r="I29" s="66">
        <f t="shared" si="4"/>
        <v>0.038001692725733886</v>
      </c>
    </row>
    <row r="30" spans="1:9" ht="12.75" customHeight="1">
      <c r="A30" s="156"/>
      <c r="B30" s="61" t="s">
        <v>24</v>
      </c>
      <c r="C30" s="67">
        <v>2280</v>
      </c>
      <c r="D30" s="78"/>
      <c r="E30" s="67">
        <v>243.98</v>
      </c>
      <c r="F30" s="30">
        <f t="shared" si="0"/>
        <v>243.98</v>
      </c>
      <c r="G30" s="30">
        <v>142.81</v>
      </c>
      <c r="H30" s="65">
        <f t="shared" si="1"/>
        <v>101.16999999999999</v>
      </c>
      <c r="I30" s="66">
        <f t="shared" si="4"/>
        <v>0.044372807017543855</v>
      </c>
    </row>
    <row r="31" spans="1:9" s="106" customFormat="1" ht="12.75" customHeight="1">
      <c r="A31" s="174" t="s">
        <v>86</v>
      </c>
      <c r="B31" s="175"/>
      <c r="C31" s="103">
        <f>SUM(C24:C30)</f>
        <v>44029.1</v>
      </c>
      <c r="D31" s="104">
        <f>SUM(D24:D30)</f>
        <v>402.4</v>
      </c>
      <c r="E31" s="103">
        <f>SUM(E24:E30)</f>
        <v>3798.8299999999995</v>
      </c>
      <c r="F31" s="71">
        <f t="shared" si="0"/>
        <v>3798.8299999999995</v>
      </c>
      <c r="G31" s="71">
        <f>SUM(G24:G30)</f>
        <v>2938.89</v>
      </c>
      <c r="H31" s="65">
        <f t="shared" si="1"/>
        <v>859.9399999999996</v>
      </c>
      <c r="I31" s="110">
        <f>SUM(I23:I30)/7</f>
        <v>0.02711949710282046</v>
      </c>
    </row>
    <row r="32" spans="1:9" ht="15" customHeight="1">
      <c r="A32" s="154"/>
      <c r="B32" s="61" t="s">
        <v>55</v>
      </c>
      <c r="C32" s="62">
        <v>3808.5</v>
      </c>
      <c r="D32" s="80"/>
      <c r="E32" s="67">
        <v>280.94</v>
      </c>
      <c r="F32" s="30">
        <f t="shared" si="0"/>
        <v>280.94</v>
      </c>
      <c r="G32" s="30">
        <v>226.59</v>
      </c>
      <c r="H32" s="65">
        <f t="shared" si="1"/>
        <v>54.349999999999994</v>
      </c>
      <c r="I32" s="66">
        <f aca="true" t="shared" si="5" ref="I32:I39">H32/C32</f>
        <v>0.014270710253380595</v>
      </c>
    </row>
    <row r="33" spans="1:9" ht="15">
      <c r="A33" s="155"/>
      <c r="B33" s="61">
        <v>4</v>
      </c>
      <c r="C33" s="62">
        <v>16620.1</v>
      </c>
      <c r="D33" s="80">
        <v>28.6</v>
      </c>
      <c r="E33" s="67">
        <v>1208</v>
      </c>
      <c r="F33" s="30">
        <f t="shared" si="0"/>
        <v>1208</v>
      </c>
      <c r="G33" s="30">
        <v>964.01</v>
      </c>
      <c r="H33" s="65">
        <f t="shared" si="1"/>
        <v>243.99</v>
      </c>
      <c r="I33" s="66">
        <f t="shared" si="5"/>
        <v>0.014680417085336432</v>
      </c>
    </row>
    <row r="34" spans="1:9" ht="12.75" customHeight="1">
      <c r="A34" s="155"/>
      <c r="B34" s="61">
        <v>6</v>
      </c>
      <c r="C34" s="62">
        <v>4240.4</v>
      </c>
      <c r="D34" s="80"/>
      <c r="E34" s="67">
        <v>341.09</v>
      </c>
      <c r="F34" s="30">
        <f t="shared" si="0"/>
        <v>341.09</v>
      </c>
      <c r="G34" s="30">
        <v>223.85</v>
      </c>
      <c r="H34" s="65">
        <f t="shared" si="1"/>
        <v>117.23999999999998</v>
      </c>
      <c r="I34" s="66">
        <f t="shared" si="5"/>
        <v>0.02764833506272993</v>
      </c>
    </row>
    <row r="35" spans="1:9" ht="12" customHeight="1">
      <c r="A35" s="155"/>
      <c r="B35" s="61">
        <v>8</v>
      </c>
      <c r="C35" s="62">
        <v>4289.7</v>
      </c>
      <c r="D35" s="80"/>
      <c r="E35" s="67">
        <v>406.77</v>
      </c>
      <c r="F35" s="30">
        <f t="shared" si="0"/>
        <v>406.77</v>
      </c>
      <c r="G35" s="30">
        <v>263.13</v>
      </c>
      <c r="H35" s="65">
        <f t="shared" si="1"/>
        <v>143.64</v>
      </c>
      <c r="I35" s="66">
        <f t="shared" si="5"/>
        <v>0.03348485908105462</v>
      </c>
    </row>
    <row r="36" spans="1:9" ht="13.5" customHeight="1">
      <c r="A36" s="155"/>
      <c r="B36" s="61" t="s">
        <v>87</v>
      </c>
      <c r="C36" s="62">
        <v>6256</v>
      </c>
      <c r="D36" s="80"/>
      <c r="E36" s="67">
        <v>448</v>
      </c>
      <c r="F36" s="30">
        <f t="shared" si="0"/>
        <v>448</v>
      </c>
      <c r="G36" s="30">
        <v>392.4</v>
      </c>
      <c r="H36" s="65">
        <f t="shared" si="1"/>
        <v>55.60000000000002</v>
      </c>
      <c r="I36" s="66">
        <f t="shared" si="5"/>
        <v>0.008887468030690541</v>
      </c>
    </row>
    <row r="37" spans="1:9" ht="15">
      <c r="A37" s="155"/>
      <c r="B37" s="77" t="s">
        <v>54</v>
      </c>
      <c r="C37" s="67">
        <v>8922.08</v>
      </c>
      <c r="D37" s="78">
        <v>91.5</v>
      </c>
      <c r="E37" s="67">
        <v>825.52</v>
      </c>
      <c r="F37" s="30">
        <f aca="true" t="shared" si="6" ref="F37:F64">E37</f>
        <v>825.52</v>
      </c>
      <c r="G37" s="30">
        <v>675.37</v>
      </c>
      <c r="H37" s="65">
        <f t="shared" si="1"/>
        <v>150.14999999999998</v>
      </c>
      <c r="I37" s="66">
        <f t="shared" si="5"/>
        <v>0.01682903538188404</v>
      </c>
    </row>
    <row r="38" spans="1:9" ht="15">
      <c r="A38" s="155"/>
      <c r="B38" s="61" t="s">
        <v>25</v>
      </c>
      <c r="C38" s="67">
        <v>2293.8</v>
      </c>
      <c r="D38" s="78">
        <v>49.1</v>
      </c>
      <c r="E38" s="67">
        <v>181.93</v>
      </c>
      <c r="F38" s="30">
        <f t="shared" si="6"/>
        <v>181.93</v>
      </c>
      <c r="G38" s="30">
        <v>138.17</v>
      </c>
      <c r="H38" s="65">
        <f t="shared" si="1"/>
        <v>43.76000000000002</v>
      </c>
      <c r="I38" s="66">
        <f t="shared" si="5"/>
        <v>0.019077513296712884</v>
      </c>
    </row>
    <row r="39" spans="1:9" ht="15">
      <c r="A39" s="156"/>
      <c r="B39" s="61" t="s">
        <v>26</v>
      </c>
      <c r="C39" s="67">
        <v>2233.5</v>
      </c>
      <c r="D39" s="78"/>
      <c r="E39" s="67">
        <v>217.99</v>
      </c>
      <c r="F39" s="30">
        <f t="shared" si="6"/>
        <v>217.99</v>
      </c>
      <c r="G39" s="30">
        <v>165.36</v>
      </c>
      <c r="H39" s="65">
        <f t="shared" si="1"/>
        <v>52.629999999999995</v>
      </c>
      <c r="I39" s="66">
        <f t="shared" si="5"/>
        <v>0.023563913140810386</v>
      </c>
    </row>
    <row r="40" spans="1:9" ht="15" customHeight="1">
      <c r="A40" s="145" t="s">
        <v>53</v>
      </c>
      <c r="B40" s="146"/>
      <c r="C40" s="72">
        <f>SUM(C32:C39)</f>
        <v>48664.08</v>
      </c>
      <c r="D40" s="82">
        <f>SUM(D32:D39)</f>
        <v>169.2</v>
      </c>
      <c r="E40" s="72">
        <f>SUM(E32:E39)</f>
        <v>3910.24</v>
      </c>
      <c r="F40" s="74">
        <f t="shared" si="6"/>
        <v>3910.24</v>
      </c>
      <c r="G40" s="74">
        <f>SUM(G32:G39)</f>
        <v>3048.88</v>
      </c>
      <c r="H40" s="75">
        <f t="shared" si="1"/>
        <v>861.3599999999997</v>
      </c>
      <c r="I40" s="76">
        <f>SUM(I32:I39)/8</f>
        <v>0.01980528141657493</v>
      </c>
    </row>
    <row r="41" spans="1:9" ht="13.5" customHeight="1">
      <c r="A41" s="145" t="s">
        <v>88</v>
      </c>
      <c r="B41" s="146"/>
      <c r="C41" s="72">
        <f>C31+C40</f>
        <v>92693.18</v>
      </c>
      <c r="D41" s="82">
        <f>D31+D40</f>
        <v>571.5999999999999</v>
      </c>
      <c r="E41" s="72">
        <f>E31+E40</f>
        <v>7709.07</v>
      </c>
      <c r="F41" s="74">
        <f t="shared" si="6"/>
        <v>7709.07</v>
      </c>
      <c r="G41" s="74">
        <f>G31+G40</f>
        <v>5987.77</v>
      </c>
      <c r="H41" s="75">
        <f t="shared" si="1"/>
        <v>1721.2999999999993</v>
      </c>
      <c r="I41" s="76">
        <f>(I31+I40)/2</f>
        <v>0.023462389259697694</v>
      </c>
    </row>
    <row r="42" spans="1:9" ht="15" customHeight="1">
      <c r="A42" s="154"/>
      <c r="B42" s="61" t="s">
        <v>57</v>
      </c>
      <c r="C42" s="62">
        <v>6511</v>
      </c>
      <c r="D42" s="80"/>
      <c r="E42" s="67">
        <v>571.36</v>
      </c>
      <c r="F42" s="30">
        <f t="shared" si="6"/>
        <v>571.36</v>
      </c>
      <c r="G42" s="30">
        <v>489.02</v>
      </c>
      <c r="H42" s="65">
        <f t="shared" si="1"/>
        <v>82.34000000000003</v>
      </c>
      <c r="I42" s="66">
        <f aca="true" t="shared" si="7" ref="I42:I57">H42/C42</f>
        <v>0.012646290892336052</v>
      </c>
    </row>
    <row r="43" spans="1:9" ht="15">
      <c r="A43" s="155"/>
      <c r="B43" s="61">
        <v>6</v>
      </c>
      <c r="C43" s="62">
        <v>5986</v>
      </c>
      <c r="D43" s="80"/>
      <c r="E43" s="67">
        <v>481.88</v>
      </c>
      <c r="F43" s="30">
        <f t="shared" si="6"/>
        <v>481.88</v>
      </c>
      <c r="G43" s="30">
        <v>332.69</v>
      </c>
      <c r="H43" s="65">
        <f t="shared" si="1"/>
        <v>149.19</v>
      </c>
      <c r="I43" s="66">
        <f t="shared" si="7"/>
        <v>0.02492315402606081</v>
      </c>
    </row>
    <row r="44" spans="1:9" ht="12.75" customHeight="1">
      <c r="A44" s="155"/>
      <c r="B44" s="61">
        <v>8</v>
      </c>
      <c r="C44" s="62">
        <v>2108.2</v>
      </c>
      <c r="D44" s="80"/>
      <c r="E44" s="67">
        <v>150.98</v>
      </c>
      <c r="F44" s="30">
        <f t="shared" si="6"/>
        <v>150.98</v>
      </c>
      <c r="G44" s="30">
        <v>122.94</v>
      </c>
      <c r="H44" s="65">
        <f t="shared" si="1"/>
        <v>28.039999999999992</v>
      </c>
      <c r="I44" s="66">
        <f t="shared" si="7"/>
        <v>0.013300445878000187</v>
      </c>
    </row>
    <row r="45" spans="1:9" ht="17.25" customHeight="1">
      <c r="A45" s="155"/>
      <c r="B45" s="61">
        <v>12</v>
      </c>
      <c r="C45" s="62">
        <v>6456.6</v>
      </c>
      <c r="D45" s="83">
        <v>101.5</v>
      </c>
      <c r="E45" s="67">
        <v>596.2</v>
      </c>
      <c r="F45" s="30">
        <f t="shared" si="6"/>
        <v>596.2</v>
      </c>
      <c r="G45" s="30">
        <v>425.4</v>
      </c>
      <c r="H45" s="65">
        <f t="shared" si="1"/>
        <v>170.80000000000007</v>
      </c>
      <c r="I45" s="66">
        <f t="shared" si="7"/>
        <v>0.026453551404764127</v>
      </c>
    </row>
    <row r="46" spans="1:9" ht="13.5" customHeight="1">
      <c r="A46" s="155"/>
      <c r="B46" s="61">
        <v>14</v>
      </c>
      <c r="C46" s="62">
        <v>5285.8</v>
      </c>
      <c r="D46" s="83"/>
      <c r="E46" s="67">
        <v>456.95</v>
      </c>
      <c r="F46" s="30">
        <f t="shared" si="6"/>
        <v>456.95</v>
      </c>
      <c r="G46" s="30">
        <v>354.75</v>
      </c>
      <c r="H46" s="65">
        <f t="shared" si="1"/>
        <v>102.19999999999999</v>
      </c>
      <c r="I46" s="66">
        <f t="shared" si="7"/>
        <v>0.019334821597487607</v>
      </c>
    </row>
    <row r="47" spans="1:9" ht="15">
      <c r="A47" s="155"/>
      <c r="B47" s="61">
        <v>22</v>
      </c>
      <c r="C47" s="62">
        <v>5854.1</v>
      </c>
      <c r="D47" s="83"/>
      <c r="E47" s="67">
        <v>454.23</v>
      </c>
      <c r="F47" s="30">
        <f t="shared" si="6"/>
        <v>454.23</v>
      </c>
      <c r="G47" s="30">
        <v>342.75</v>
      </c>
      <c r="H47" s="65">
        <f t="shared" si="1"/>
        <v>111.48000000000002</v>
      </c>
      <c r="I47" s="66">
        <f t="shared" si="7"/>
        <v>0.0190430638356024</v>
      </c>
    </row>
    <row r="48" spans="1:9" ht="15">
      <c r="A48" s="155"/>
      <c r="B48" s="85" t="s">
        <v>89</v>
      </c>
      <c r="C48" s="62">
        <v>11272.5</v>
      </c>
      <c r="D48" s="83">
        <v>148.9</v>
      </c>
      <c r="E48" s="67">
        <v>876.29</v>
      </c>
      <c r="F48" s="30">
        <f t="shared" si="6"/>
        <v>876.29</v>
      </c>
      <c r="G48" s="30">
        <v>640.13</v>
      </c>
      <c r="H48" s="65">
        <f t="shared" si="1"/>
        <v>236.15999999999997</v>
      </c>
      <c r="I48" s="66">
        <f t="shared" si="7"/>
        <v>0.020950099800399198</v>
      </c>
    </row>
    <row r="49" spans="1:9" ht="11.25" customHeight="1">
      <c r="A49" s="156"/>
      <c r="B49" s="61" t="s">
        <v>90</v>
      </c>
      <c r="C49" s="62">
        <v>1943.5</v>
      </c>
      <c r="D49" s="80"/>
      <c r="E49" s="67">
        <v>197.66</v>
      </c>
      <c r="F49" s="30">
        <f t="shared" si="6"/>
        <v>197.66</v>
      </c>
      <c r="G49" s="30">
        <v>158.56</v>
      </c>
      <c r="H49" s="65">
        <f t="shared" si="1"/>
        <v>39.099999999999994</v>
      </c>
      <c r="I49" s="66">
        <f t="shared" si="7"/>
        <v>0.02011834319526627</v>
      </c>
    </row>
    <row r="50" spans="1:9" ht="12.75" customHeight="1">
      <c r="A50" s="176" t="s">
        <v>53</v>
      </c>
      <c r="B50" s="177"/>
      <c r="C50" s="72">
        <f>SUM(C42:C49)</f>
        <v>45417.700000000004</v>
      </c>
      <c r="D50" s="107">
        <f>SUM(D42:D49)</f>
        <v>250.4</v>
      </c>
      <c r="E50" s="72">
        <f>SUM(E42:E49)</f>
        <v>3785.5499999999997</v>
      </c>
      <c r="F50" s="74">
        <f t="shared" si="6"/>
        <v>3785.5499999999997</v>
      </c>
      <c r="G50" s="74">
        <f>SUM(G42:G49)</f>
        <v>2866.2400000000002</v>
      </c>
      <c r="H50" s="75">
        <f t="shared" si="1"/>
        <v>919.3099999999995</v>
      </c>
      <c r="I50" s="76">
        <f t="shared" si="7"/>
        <v>0.020241227539043134</v>
      </c>
    </row>
    <row r="51" spans="1:9" ht="14.25" customHeight="1">
      <c r="A51" s="158"/>
      <c r="B51" s="61" t="s">
        <v>61</v>
      </c>
      <c r="C51" s="62">
        <v>8885.1</v>
      </c>
      <c r="D51" s="80"/>
      <c r="E51" s="67">
        <v>841.83</v>
      </c>
      <c r="F51" s="30">
        <f t="shared" si="6"/>
        <v>841.83</v>
      </c>
      <c r="G51" s="30">
        <v>651.27</v>
      </c>
      <c r="H51" s="65">
        <f t="shared" si="1"/>
        <v>190.56000000000006</v>
      </c>
      <c r="I51" s="66">
        <f t="shared" si="7"/>
        <v>0.0214471418442111</v>
      </c>
    </row>
    <row r="52" spans="1:9" ht="18" customHeight="1">
      <c r="A52" s="159"/>
      <c r="B52" s="61" t="s">
        <v>9</v>
      </c>
      <c r="C52" s="62">
        <v>2306.2</v>
      </c>
      <c r="D52" s="80">
        <v>88.9</v>
      </c>
      <c r="E52" s="67">
        <v>227.15</v>
      </c>
      <c r="F52" s="30">
        <f t="shared" si="6"/>
        <v>227.15</v>
      </c>
      <c r="G52" s="30">
        <v>138.7</v>
      </c>
      <c r="H52" s="65">
        <f t="shared" si="1"/>
        <v>88.45000000000002</v>
      </c>
      <c r="I52" s="66">
        <f t="shared" si="7"/>
        <v>0.03835313502731767</v>
      </c>
    </row>
    <row r="53" spans="1:9" ht="14.25" customHeight="1">
      <c r="A53" s="159"/>
      <c r="B53" s="61" t="s">
        <v>22</v>
      </c>
      <c r="C53" s="67">
        <v>2250.2</v>
      </c>
      <c r="D53" s="78"/>
      <c r="E53" s="67">
        <v>216.45</v>
      </c>
      <c r="F53" s="30">
        <f t="shared" si="6"/>
        <v>216.45</v>
      </c>
      <c r="G53" s="30">
        <v>147.19</v>
      </c>
      <c r="H53" s="65">
        <f t="shared" si="1"/>
        <v>69.25999999999999</v>
      </c>
      <c r="I53" s="66">
        <f t="shared" si="7"/>
        <v>0.030779486267887297</v>
      </c>
    </row>
    <row r="54" spans="1:9" ht="15" customHeight="1">
      <c r="A54" s="159"/>
      <c r="B54" s="61" t="s">
        <v>62</v>
      </c>
      <c r="C54" s="62">
        <v>8879.3</v>
      </c>
      <c r="D54" s="80">
        <v>56.5</v>
      </c>
      <c r="E54" s="67">
        <v>873.4</v>
      </c>
      <c r="F54" s="30">
        <f t="shared" si="6"/>
        <v>873.4</v>
      </c>
      <c r="G54" s="30">
        <v>646.21</v>
      </c>
      <c r="H54" s="65">
        <f t="shared" si="1"/>
        <v>227.18999999999994</v>
      </c>
      <c r="I54" s="66">
        <f t="shared" si="7"/>
        <v>0.025586476411428825</v>
      </c>
    </row>
    <row r="55" spans="1:9" ht="15">
      <c r="A55" s="159"/>
      <c r="B55" s="84" t="s">
        <v>63</v>
      </c>
      <c r="C55" s="62">
        <v>8873.6</v>
      </c>
      <c r="D55" s="80">
        <v>29</v>
      </c>
      <c r="E55" s="67">
        <v>839.34</v>
      </c>
      <c r="F55" s="30">
        <f t="shared" si="6"/>
        <v>839.34</v>
      </c>
      <c r="G55" s="30">
        <v>582.38</v>
      </c>
      <c r="H55" s="65">
        <f t="shared" si="1"/>
        <v>256.96000000000004</v>
      </c>
      <c r="I55" s="66">
        <f t="shared" si="7"/>
        <v>0.0289578074287775</v>
      </c>
    </row>
    <row r="56" spans="1:9" ht="15">
      <c r="A56" s="160"/>
      <c r="B56" s="61" t="s">
        <v>51</v>
      </c>
      <c r="C56" s="62">
        <v>7207.5</v>
      </c>
      <c r="D56" s="62"/>
      <c r="E56" s="63">
        <v>567.78</v>
      </c>
      <c r="F56" s="30">
        <f t="shared" si="6"/>
        <v>567.78</v>
      </c>
      <c r="G56" s="30">
        <v>464.62</v>
      </c>
      <c r="H56" s="65">
        <f t="shared" si="1"/>
        <v>103.15999999999997</v>
      </c>
      <c r="I56" s="66">
        <f t="shared" si="7"/>
        <v>0.01431286853971557</v>
      </c>
    </row>
    <row r="57" spans="1:9" ht="15">
      <c r="A57" s="176" t="s">
        <v>53</v>
      </c>
      <c r="B57" s="177"/>
      <c r="C57" s="74">
        <f>SUM(C51:C56)</f>
        <v>38401.9</v>
      </c>
      <c r="D57" s="108">
        <f>SUM(D51:D56)</f>
        <v>174.4</v>
      </c>
      <c r="E57" s="74">
        <f>SUM(E51:E56)</f>
        <v>3565.95</v>
      </c>
      <c r="F57" s="74">
        <f t="shared" si="6"/>
        <v>3565.95</v>
      </c>
      <c r="G57" s="74">
        <f>SUM(G51:G56)</f>
        <v>2630.37</v>
      </c>
      <c r="H57" s="75">
        <f t="shared" si="1"/>
        <v>935.5799999999999</v>
      </c>
      <c r="I57" s="76">
        <f t="shared" si="7"/>
        <v>0.024362857046135736</v>
      </c>
    </row>
    <row r="58" spans="1:9" ht="15" customHeight="1">
      <c r="A58" s="149" t="s">
        <v>88</v>
      </c>
      <c r="B58" s="150"/>
      <c r="C58" s="71">
        <f>C50+C57</f>
        <v>83819.6</v>
      </c>
      <c r="D58" s="81">
        <f>D50+D57</f>
        <v>424.8</v>
      </c>
      <c r="E58" s="72">
        <f>E50+E57</f>
        <v>7351.5</v>
      </c>
      <c r="F58" s="74">
        <f t="shared" si="6"/>
        <v>7351.5</v>
      </c>
      <c r="G58" s="74">
        <f>G50+G57</f>
        <v>5496.610000000001</v>
      </c>
      <c r="H58" s="75">
        <f t="shared" si="1"/>
        <v>1854.8899999999994</v>
      </c>
      <c r="I58" s="76">
        <f>(I50+I57)/2</f>
        <v>0.022302042292589433</v>
      </c>
    </row>
    <row r="59" spans="1:9" ht="13.5" customHeight="1">
      <c r="A59" s="154"/>
      <c r="B59" s="61">
        <v>16</v>
      </c>
      <c r="C59" s="62">
        <v>9881</v>
      </c>
      <c r="D59" s="80">
        <v>89.9</v>
      </c>
      <c r="E59" s="67">
        <v>1211.82</v>
      </c>
      <c r="F59" s="30">
        <f t="shared" si="6"/>
        <v>1211.82</v>
      </c>
      <c r="G59" s="30">
        <v>930.64</v>
      </c>
      <c r="H59" s="65">
        <f t="shared" si="1"/>
        <v>281.17999999999995</v>
      </c>
      <c r="I59" s="66">
        <f aca="true" t="shared" si="8" ref="I59:I65">H59/C59</f>
        <v>0.028456633943932795</v>
      </c>
    </row>
    <row r="60" spans="1:9" ht="13.5" customHeight="1">
      <c r="A60" s="155"/>
      <c r="B60" s="61">
        <v>17</v>
      </c>
      <c r="C60" s="62">
        <v>5850.7</v>
      </c>
      <c r="D60" s="80"/>
      <c r="E60" s="67">
        <v>415.5</v>
      </c>
      <c r="F60" s="30">
        <f t="shared" si="6"/>
        <v>415.5</v>
      </c>
      <c r="G60" s="30">
        <v>327.55</v>
      </c>
      <c r="H60" s="65">
        <f t="shared" si="1"/>
        <v>87.94999999999999</v>
      </c>
      <c r="I60" s="66">
        <f t="shared" si="8"/>
        <v>0.015032389286752011</v>
      </c>
    </row>
    <row r="61" spans="1:9" ht="15">
      <c r="A61" s="155"/>
      <c r="B61" s="61" t="s">
        <v>56</v>
      </c>
      <c r="C61" s="62">
        <v>5614.4</v>
      </c>
      <c r="D61" s="80">
        <v>180.1</v>
      </c>
      <c r="E61" s="67">
        <v>442.4</v>
      </c>
      <c r="F61" s="30">
        <f t="shared" si="6"/>
        <v>442.4</v>
      </c>
      <c r="G61" s="30">
        <v>409.91</v>
      </c>
      <c r="H61" s="65">
        <f t="shared" si="1"/>
        <v>32.48999999999995</v>
      </c>
      <c r="I61" s="66">
        <f t="shared" si="8"/>
        <v>0.005786905101168416</v>
      </c>
    </row>
    <row r="62" spans="1:9" ht="15">
      <c r="A62" s="155"/>
      <c r="B62" s="61" t="s">
        <v>91</v>
      </c>
      <c r="C62" s="62">
        <v>8282.7</v>
      </c>
      <c r="D62" s="80">
        <v>13.8</v>
      </c>
      <c r="E62" s="67">
        <v>572.28</v>
      </c>
      <c r="F62" s="30">
        <f t="shared" si="6"/>
        <v>572.28</v>
      </c>
      <c r="G62" s="30">
        <v>480.56</v>
      </c>
      <c r="H62" s="65">
        <f t="shared" si="1"/>
        <v>91.71999999999997</v>
      </c>
      <c r="I62" s="66">
        <f t="shared" si="8"/>
        <v>0.011073683702174408</v>
      </c>
    </row>
    <row r="63" spans="1:9" ht="15">
      <c r="A63" s="155"/>
      <c r="B63" s="61">
        <v>9</v>
      </c>
      <c r="C63" s="62">
        <v>9883.9</v>
      </c>
      <c r="D63" s="80"/>
      <c r="E63" s="67">
        <v>722.69</v>
      </c>
      <c r="F63" s="30">
        <f t="shared" si="6"/>
        <v>722.69</v>
      </c>
      <c r="G63" s="30">
        <v>573.74</v>
      </c>
      <c r="H63" s="65">
        <f t="shared" si="1"/>
        <v>148.95000000000005</v>
      </c>
      <c r="I63" s="66">
        <f t="shared" si="8"/>
        <v>0.015069962261860203</v>
      </c>
    </row>
    <row r="64" spans="1:9" ht="21.75" customHeight="1">
      <c r="A64" s="156"/>
      <c r="B64" s="61" t="s">
        <v>64</v>
      </c>
      <c r="C64" s="62">
        <v>19301.4</v>
      </c>
      <c r="D64" s="83">
        <v>141.3</v>
      </c>
      <c r="E64" s="67">
        <v>1385.2</v>
      </c>
      <c r="F64" s="30">
        <f t="shared" si="6"/>
        <v>1385.2</v>
      </c>
      <c r="G64" s="30">
        <v>1160.79</v>
      </c>
      <c r="H64" s="65">
        <f t="shared" si="1"/>
        <v>224.41000000000008</v>
      </c>
      <c r="I64" s="66">
        <f t="shared" si="8"/>
        <v>0.011626617758297328</v>
      </c>
    </row>
    <row r="65" spans="1:9" ht="18.75" customHeight="1">
      <c r="A65" s="145" t="s">
        <v>53</v>
      </c>
      <c r="B65" s="146"/>
      <c r="C65" s="71">
        <f>SUM(C59:C64)</f>
        <v>58814.1</v>
      </c>
      <c r="D65" s="81">
        <f>SUM(D59:D64)</f>
        <v>425.1</v>
      </c>
      <c r="E65" s="72">
        <f>SUM(E59:E64)</f>
        <v>4749.89</v>
      </c>
      <c r="F65" s="74">
        <f>SUM(F59:F64)</f>
        <v>4749.89</v>
      </c>
      <c r="G65" s="74">
        <f>SUM(G59:G64)</f>
        <v>3883.1900000000005</v>
      </c>
      <c r="H65" s="65">
        <f t="shared" si="1"/>
        <v>866.6999999999998</v>
      </c>
      <c r="I65" s="66">
        <f t="shared" si="8"/>
        <v>0.014736262222834317</v>
      </c>
    </row>
    <row r="66" spans="1:9" ht="18.75" customHeight="1">
      <c r="A66" s="145" t="s">
        <v>71</v>
      </c>
      <c r="B66" s="146"/>
      <c r="C66" s="71">
        <f>C23+C58+C65+C41</f>
        <v>323386.28</v>
      </c>
      <c r="D66" s="81"/>
      <c r="E66" s="107">
        <f>E23+E41+E58+E65</f>
        <v>26856.97</v>
      </c>
      <c r="F66" s="108">
        <f>F23+F41+F58+F65</f>
        <v>26856.97</v>
      </c>
      <c r="G66" s="108">
        <f>G23+G41+G58+G65</f>
        <v>20827.245000000003</v>
      </c>
      <c r="H66" s="88">
        <f t="shared" si="1"/>
        <v>6029.7249999999985</v>
      </c>
      <c r="I66" s="76">
        <f>(I23+I41+I58+I65)/4</f>
        <v>0.01974025118443198</v>
      </c>
    </row>
    <row r="69" spans="1:8" ht="15">
      <c r="A69" s="97"/>
      <c r="B69" s="97"/>
      <c r="C69" s="97"/>
      <c r="D69" s="97"/>
      <c r="E69" s="97"/>
      <c r="F69" s="97"/>
      <c r="G69" s="97"/>
      <c r="H69" s="97"/>
    </row>
    <row r="70" spans="1:8" ht="15">
      <c r="A70" s="97"/>
      <c r="B70" s="97"/>
      <c r="C70" s="97"/>
      <c r="D70" s="97"/>
      <c r="E70" s="97"/>
      <c r="F70" s="97"/>
      <c r="G70" s="97"/>
      <c r="H70" s="97"/>
    </row>
    <row r="71" spans="1:8" ht="15">
      <c r="A71" s="1" t="s">
        <v>72</v>
      </c>
      <c r="B71" s="1"/>
      <c r="C71" s="1"/>
      <c r="D71" s="97"/>
      <c r="E71" s="97"/>
      <c r="F71" s="97"/>
      <c r="G71" s="97"/>
      <c r="H71" s="97"/>
    </row>
    <row r="72" spans="1:8" ht="15">
      <c r="A72" s="97"/>
      <c r="B72" s="97"/>
      <c r="C72" s="97"/>
      <c r="D72" s="97"/>
      <c r="E72" s="97"/>
      <c r="F72" s="97"/>
      <c r="G72" s="97"/>
      <c r="H72" s="97"/>
    </row>
  </sheetData>
  <sheetProtection/>
  <mergeCells count="26">
    <mergeCell ref="A65:B65"/>
    <mergeCell ref="A66:B66"/>
    <mergeCell ref="A42:A49"/>
    <mergeCell ref="A50:B50"/>
    <mergeCell ref="A51:A56"/>
    <mergeCell ref="A57:B57"/>
    <mergeCell ref="A58:B58"/>
    <mergeCell ref="A59:A64"/>
    <mergeCell ref="A23:B23"/>
    <mergeCell ref="A24:A30"/>
    <mergeCell ref="A31:B31"/>
    <mergeCell ref="A32:A39"/>
    <mergeCell ref="A40:B40"/>
    <mergeCell ref="A41:B41"/>
    <mergeCell ref="A1:I2"/>
    <mergeCell ref="A3:B4"/>
    <mergeCell ref="C3:D4"/>
    <mergeCell ref="E3:E4"/>
    <mergeCell ref="F3:F4"/>
    <mergeCell ref="G3:G4"/>
    <mergeCell ref="H3:H4"/>
    <mergeCell ref="I3:I4"/>
    <mergeCell ref="A5:A12"/>
    <mergeCell ref="A13:B13"/>
    <mergeCell ref="A14:A21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39">
      <selection activeCell="AJ52" sqref="AJ52"/>
    </sheetView>
  </sheetViews>
  <sheetFormatPr defaultColWidth="3.57421875" defaultRowHeight="15"/>
  <cols>
    <col min="1" max="1" width="6.28125" style="1" customWidth="1"/>
    <col min="2" max="2" width="5.421875" style="1" customWidth="1"/>
    <col min="3" max="3" width="8.8515625" style="1" customWidth="1"/>
    <col min="4" max="4" width="13.140625" style="1" customWidth="1"/>
    <col min="5" max="5" width="8.421875" style="1" customWidth="1"/>
    <col min="6" max="6" width="0.2890625" style="1" hidden="1" customWidth="1"/>
    <col min="7" max="7" width="7.28125" style="1" hidden="1" customWidth="1"/>
    <col min="8" max="8" width="9.7109375" style="1" hidden="1" customWidth="1"/>
    <col min="9" max="10" width="9.7109375" style="1" customWidth="1"/>
    <col min="11" max="11" width="12.421875" style="1" customWidth="1"/>
    <col min="12" max="16384" width="3.57421875" style="1" customWidth="1"/>
  </cols>
  <sheetData>
    <row r="1" ht="15" hidden="1">
      <c r="H1" s="1" t="s">
        <v>0</v>
      </c>
    </row>
    <row r="2" spans="6:8" ht="15">
      <c r="F2" s="25"/>
      <c r="G2" s="25"/>
      <c r="H2" s="25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5">
      <c r="A4" s="131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5.5" customHeight="1">
      <c r="A5" s="124" t="s">
        <v>2</v>
      </c>
      <c r="B5" s="125"/>
      <c r="C5" s="122" t="s">
        <v>28</v>
      </c>
      <c r="D5" s="130" t="s">
        <v>41</v>
      </c>
      <c r="E5" s="130" t="s">
        <v>31</v>
      </c>
      <c r="F5" s="122" t="s">
        <v>3</v>
      </c>
      <c r="G5" s="122"/>
      <c r="H5" s="122" t="s">
        <v>4</v>
      </c>
      <c r="I5" s="122" t="s">
        <v>30</v>
      </c>
      <c r="J5" s="122" t="s">
        <v>42</v>
      </c>
      <c r="K5" s="122" t="s">
        <v>43</v>
      </c>
    </row>
    <row r="6" spans="1:11" ht="32.25" customHeight="1">
      <c r="A6" s="126"/>
      <c r="B6" s="127"/>
      <c r="C6" s="129"/>
      <c r="D6" s="130"/>
      <c r="E6" s="130"/>
      <c r="F6" s="27" t="s">
        <v>5</v>
      </c>
      <c r="G6" s="27" t="s">
        <v>6</v>
      </c>
      <c r="H6" s="122"/>
      <c r="I6" s="122"/>
      <c r="J6" s="122"/>
      <c r="K6" s="122"/>
    </row>
    <row r="7" spans="1:11" ht="14.25" customHeight="1">
      <c r="A7" s="123" t="s">
        <v>7</v>
      </c>
      <c r="B7" s="3">
        <v>1</v>
      </c>
      <c r="C7" s="4">
        <v>12388.8</v>
      </c>
      <c r="D7" s="5">
        <v>899.47</v>
      </c>
      <c r="E7" s="6">
        <v>0.34</v>
      </c>
      <c r="F7" s="6"/>
      <c r="G7" s="6"/>
      <c r="H7" s="6"/>
      <c r="I7" s="7">
        <v>658.64</v>
      </c>
      <c r="J7" s="5">
        <f>D7-I7</f>
        <v>240.83000000000004</v>
      </c>
      <c r="K7" s="8">
        <f aca="true" t="shared" si="0" ref="K7:K24">J7/C7</f>
        <v>0.019439332300142068</v>
      </c>
    </row>
    <row r="8" spans="1:11" ht="15">
      <c r="A8" s="123"/>
      <c r="B8" s="7">
        <v>2</v>
      </c>
      <c r="C8" s="9">
        <v>7207.5</v>
      </c>
      <c r="D8" s="5">
        <v>585.29</v>
      </c>
      <c r="E8" s="7"/>
      <c r="F8" s="6"/>
      <c r="G8" s="6"/>
      <c r="H8" s="6"/>
      <c r="I8" s="7">
        <v>437.74</v>
      </c>
      <c r="J8" s="5">
        <f aca="true" t="shared" si="1" ref="J8:J56">D8-I8</f>
        <v>147.54999999999995</v>
      </c>
      <c r="K8" s="8">
        <f t="shared" si="0"/>
        <v>0.020471730835934784</v>
      </c>
    </row>
    <row r="9" spans="1:11" ht="15">
      <c r="A9" s="123"/>
      <c r="B9" s="7">
        <v>3</v>
      </c>
      <c r="C9" s="9">
        <v>5560.6</v>
      </c>
      <c r="D9" s="5">
        <v>483</v>
      </c>
      <c r="E9" s="10">
        <v>2.2</v>
      </c>
      <c r="F9" s="6"/>
      <c r="G9" s="6"/>
      <c r="H9" s="6"/>
      <c r="I9" s="10">
        <v>377.477</v>
      </c>
      <c r="J9" s="5">
        <f t="shared" si="1"/>
        <v>105.52300000000002</v>
      </c>
      <c r="K9" s="8">
        <f t="shared" si="0"/>
        <v>0.01897690896665828</v>
      </c>
    </row>
    <row r="10" spans="1:11" ht="15">
      <c r="A10" s="123"/>
      <c r="B10" s="7">
        <v>4</v>
      </c>
      <c r="C10" s="9">
        <v>4607</v>
      </c>
      <c r="D10" s="5">
        <v>380.2</v>
      </c>
      <c r="E10" s="7"/>
      <c r="F10" s="6"/>
      <c r="G10" s="6"/>
      <c r="H10" s="6"/>
      <c r="I10" s="7">
        <v>275.52</v>
      </c>
      <c r="J10" s="5">
        <f t="shared" si="1"/>
        <v>104.68</v>
      </c>
      <c r="K10" s="8">
        <f t="shared" si="0"/>
        <v>0.02272194486650749</v>
      </c>
    </row>
    <row r="11" spans="1:11" ht="15">
      <c r="A11" s="123"/>
      <c r="B11" s="7">
        <v>5</v>
      </c>
      <c r="C11" s="9">
        <v>19301.4</v>
      </c>
      <c r="D11" s="5">
        <v>1408</v>
      </c>
      <c r="E11" s="10">
        <v>9.73</v>
      </c>
      <c r="F11" s="6"/>
      <c r="G11" s="6"/>
      <c r="H11" s="6"/>
      <c r="I11" s="7">
        <v>1148.27</v>
      </c>
      <c r="J11" s="5">
        <f t="shared" si="1"/>
        <v>259.73</v>
      </c>
      <c r="K11" s="8">
        <f t="shared" si="0"/>
        <v>0.013456536831525175</v>
      </c>
    </row>
    <row r="12" spans="1:11" ht="15">
      <c r="A12" s="123"/>
      <c r="B12" s="11" t="s">
        <v>8</v>
      </c>
      <c r="C12" s="9">
        <v>11272.5</v>
      </c>
      <c r="D12" s="10">
        <v>964.51</v>
      </c>
      <c r="E12" s="10">
        <v>17.3</v>
      </c>
      <c r="F12" s="11"/>
      <c r="G12" s="11"/>
      <c r="H12" s="6"/>
      <c r="I12" s="7">
        <v>655.145</v>
      </c>
      <c r="J12" s="5">
        <f t="shared" si="1"/>
        <v>309.365</v>
      </c>
      <c r="K12" s="12">
        <f t="shared" si="0"/>
        <v>0.027444222665779554</v>
      </c>
    </row>
    <row r="13" spans="1:11" ht="15">
      <c r="A13" s="123"/>
      <c r="B13" s="7">
        <v>6</v>
      </c>
      <c r="C13" s="9">
        <v>4592.5</v>
      </c>
      <c r="D13" s="10">
        <v>431.96</v>
      </c>
      <c r="E13" s="7"/>
      <c r="F13" s="6"/>
      <c r="G13" s="6"/>
      <c r="H13" s="6"/>
      <c r="I13" s="7">
        <v>313.08</v>
      </c>
      <c r="J13" s="5">
        <f t="shared" si="1"/>
        <v>118.88</v>
      </c>
      <c r="K13" s="8">
        <f t="shared" si="0"/>
        <v>0.025885683179096352</v>
      </c>
    </row>
    <row r="14" spans="1:11" ht="15">
      <c r="A14" s="123"/>
      <c r="B14" s="7" t="s">
        <v>9</v>
      </c>
      <c r="C14" s="9">
        <v>4608.3</v>
      </c>
      <c r="D14" s="10">
        <v>309</v>
      </c>
      <c r="E14" s="7"/>
      <c r="F14" s="6"/>
      <c r="G14" s="6"/>
      <c r="H14" s="6"/>
      <c r="I14" s="7">
        <v>246.8</v>
      </c>
      <c r="J14" s="5">
        <f t="shared" si="1"/>
        <v>62.19999999999999</v>
      </c>
      <c r="K14" s="8">
        <f t="shared" si="0"/>
        <v>0.013497385152876329</v>
      </c>
    </row>
    <row r="15" spans="1:11" ht="15">
      <c r="A15" s="123"/>
      <c r="B15" s="7">
        <v>7</v>
      </c>
      <c r="C15" s="9">
        <v>9561.9</v>
      </c>
      <c r="D15" s="10">
        <v>725.3</v>
      </c>
      <c r="E15" s="10">
        <v>2.2</v>
      </c>
      <c r="F15" s="6"/>
      <c r="G15" s="6"/>
      <c r="H15" s="6"/>
      <c r="I15" s="7">
        <v>582.547</v>
      </c>
      <c r="J15" s="5">
        <f t="shared" si="1"/>
        <v>142.75299999999993</v>
      </c>
      <c r="K15" s="8">
        <f t="shared" si="0"/>
        <v>0.014929355044499517</v>
      </c>
    </row>
    <row r="16" spans="1:11" ht="15">
      <c r="A16" s="123"/>
      <c r="B16" s="7">
        <v>8</v>
      </c>
      <c r="C16" s="9">
        <v>4573.6</v>
      </c>
      <c r="D16" s="10">
        <v>430.28</v>
      </c>
      <c r="E16" s="7"/>
      <c r="F16" s="6"/>
      <c r="G16" s="13"/>
      <c r="H16" s="6"/>
      <c r="I16" s="7">
        <v>349.56</v>
      </c>
      <c r="J16" s="5">
        <f t="shared" si="1"/>
        <v>80.71999999999997</v>
      </c>
      <c r="K16" s="8">
        <f t="shared" si="0"/>
        <v>0.01764911666958194</v>
      </c>
    </row>
    <row r="17" spans="1:11" ht="15">
      <c r="A17" s="123"/>
      <c r="B17" s="7">
        <v>9</v>
      </c>
      <c r="C17" s="9">
        <v>4877.3</v>
      </c>
      <c r="D17" s="10">
        <v>467</v>
      </c>
      <c r="E17" s="7"/>
      <c r="F17" s="6"/>
      <c r="G17" s="6"/>
      <c r="H17" s="6"/>
      <c r="I17" s="7">
        <v>289.15</v>
      </c>
      <c r="J17" s="5">
        <f t="shared" si="1"/>
        <v>177.85000000000002</v>
      </c>
      <c r="K17" s="8">
        <f t="shared" si="0"/>
        <v>0.03646484735406885</v>
      </c>
    </row>
    <row r="18" spans="1:11" ht="15">
      <c r="A18" s="123"/>
      <c r="B18" s="7">
        <v>10</v>
      </c>
      <c r="C18" s="9">
        <v>4550.5</v>
      </c>
      <c r="D18" s="10">
        <v>327.32</v>
      </c>
      <c r="E18" s="7"/>
      <c r="F18" s="6"/>
      <c r="G18" s="6"/>
      <c r="H18" s="6"/>
      <c r="I18" s="7">
        <v>273.05</v>
      </c>
      <c r="J18" s="5">
        <f t="shared" si="1"/>
        <v>54.26999999999998</v>
      </c>
      <c r="K18" s="8">
        <f t="shared" si="0"/>
        <v>0.011926161960224148</v>
      </c>
    </row>
    <row r="19" spans="1:11" ht="15">
      <c r="A19" s="123"/>
      <c r="B19" s="7">
        <v>12</v>
      </c>
      <c r="C19" s="9">
        <v>10282.3</v>
      </c>
      <c r="D19" s="14">
        <v>818</v>
      </c>
      <c r="E19" s="7"/>
      <c r="F19" s="6"/>
      <c r="G19" s="15"/>
      <c r="H19" s="6"/>
      <c r="I19" s="7">
        <v>638.26</v>
      </c>
      <c r="J19" s="5">
        <f t="shared" si="1"/>
        <v>179.74</v>
      </c>
      <c r="K19" s="8">
        <f t="shared" si="0"/>
        <v>0.017480524785310682</v>
      </c>
    </row>
    <row r="20" spans="1:11" ht="13.5" customHeight="1">
      <c r="A20" s="115"/>
      <c r="B20" s="7">
        <v>2</v>
      </c>
      <c r="C20" s="9">
        <v>3804.5</v>
      </c>
      <c r="D20" s="14">
        <v>357.9</v>
      </c>
      <c r="E20" s="7"/>
      <c r="F20" s="6"/>
      <c r="G20" s="6"/>
      <c r="H20" s="6"/>
      <c r="I20" s="7">
        <v>255.45</v>
      </c>
      <c r="J20" s="5">
        <f t="shared" si="1"/>
        <v>102.44999999999999</v>
      </c>
      <c r="K20" s="8">
        <f t="shared" si="0"/>
        <v>0.026928637140228674</v>
      </c>
    </row>
    <row r="21" spans="1:11" ht="15">
      <c r="A21" s="116"/>
      <c r="B21" s="7" t="s">
        <v>11</v>
      </c>
      <c r="C21" s="9">
        <v>8309.8</v>
      </c>
      <c r="D21" s="14">
        <v>625</v>
      </c>
      <c r="E21" s="7"/>
      <c r="F21" s="6"/>
      <c r="G21" s="6"/>
      <c r="H21" s="6"/>
      <c r="I21" s="7">
        <v>436.61</v>
      </c>
      <c r="J21" s="5">
        <f t="shared" si="1"/>
        <v>188.39</v>
      </c>
      <c r="K21" s="8">
        <f t="shared" si="0"/>
        <v>0.022670822402464562</v>
      </c>
    </row>
    <row r="22" spans="1:11" ht="15">
      <c r="A22" s="116"/>
      <c r="B22" s="7">
        <v>4</v>
      </c>
      <c r="C22" s="9">
        <v>16620.1</v>
      </c>
      <c r="D22" s="14">
        <v>1210</v>
      </c>
      <c r="E22" s="7">
        <v>2</v>
      </c>
      <c r="F22" s="6"/>
      <c r="G22" s="6"/>
      <c r="H22" s="6"/>
      <c r="I22" s="7">
        <v>1017.98</v>
      </c>
      <c r="J22" s="5">
        <f t="shared" si="1"/>
        <v>192.01999999999998</v>
      </c>
      <c r="K22" s="8">
        <f t="shared" si="0"/>
        <v>0.011553480424305509</v>
      </c>
    </row>
    <row r="23" spans="1:11" ht="15">
      <c r="A23" s="116"/>
      <c r="B23" s="7">
        <v>6</v>
      </c>
      <c r="C23" s="9">
        <v>4240.4</v>
      </c>
      <c r="D23" s="14">
        <v>341.96</v>
      </c>
      <c r="E23" s="7"/>
      <c r="F23" s="6"/>
      <c r="G23" s="6"/>
      <c r="H23" s="6"/>
      <c r="I23" s="7">
        <v>225.33</v>
      </c>
      <c r="J23" s="5">
        <f t="shared" si="1"/>
        <v>116.62999999999997</v>
      </c>
      <c r="K23" s="8">
        <f t="shared" si="0"/>
        <v>0.027504480709367035</v>
      </c>
    </row>
    <row r="24" spans="1:11" ht="15">
      <c r="A24" s="116"/>
      <c r="B24" s="7">
        <v>8</v>
      </c>
      <c r="C24" s="9">
        <v>4289.7</v>
      </c>
      <c r="D24" s="10">
        <v>377.78</v>
      </c>
      <c r="E24" s="7"/>
      <c r="F24" s="6"/>
      <c r="G24" s="6"/>
      <c r="H24" s="6"/>
      <c r="I24" s="7">
        <v>268.22</v>
      </c>
      <c r="J24" s="5">
        <f t="shared" si="1"/>
        <v>109.55999999999995</v>
      </c>
      <c r="K24" s="8">
        <f t="shared" si="0"/>
        <v>0.025540247569760113</v>
      </c>
    </row>
    <row r="25" spans="1:11" ht="15">
      <c r="A25" s="116"/>
      <c r="B25" s="7" t="s">
        <v>12</v>
      </c>
      <c r="C25" s="7">
        <v>8879.5</v>
      </c>
      <c r="D25" s="10">
        <v>810.96</v>
      </c>
      <c r="E25" s="7">
        <v>2.6</v>
      </c>
      <c r="F25" s="6"/>
      <c r="G25" s="6"/>
      <c r="H25" s="6"/>
      <c r="I25" s="7">
        <v>657.84</v>
      </c>
      <c r="J25" s="5">
        <f t="shared" si="1"/>
        <v>153.12</v>
      </c>
      <c r="K25" s="1">
        <v>0.0289</v>
      </c>
    </row>
    <row r="26" spans="1:11" ht="15">
      <c r="A26" s="116"/>
      <c r="B26" s="16" t="s">
        <v>13</v>
      </c>
      <c r="C26" s="10">
        <v>8873.4</v>
      </c>
      <c r="D26" s="10">
        <v>841.2</v>
      </c>
      <c r="E26" s="7">
        <v>4.5</v>
      </c>
      <c r="F26" s="6"/>
      <c r="G26" s="6"/>
      <c r="H26" s="6"/>
      <c r="I26" s="7">
        <v>640.327</v>
      </c>
      <c r="J26" s="5">
        <f t="shared" si="1"/>
        <v>200.87300000000005</v>
      </c>
      <c r="K26" s="8">
        <f>J26/8844.4</f>
        <v>0.02271188548686175</v>
      </c>
    </row>
    <row r="27" spans="1:11" ht="15">
      <c r="A27" s="117"/>
      <c r="B27" s="7">
        <v>10</v>
      </c>
      <c r="C27" s="9">
        <v>6256</v>
      </c>
      <c r="D27" s="10">
        <v>468</v>
      </c>
      <c r="E27" s="7"/>
      <c r="F27" s="6"/>
      <c r="G27" s="6"/>
      <c r="H27" s="6"/>
      <c r="I27" s="7">
        <v>393.12</v>
      </c>
      <c r="J27" s="5">
        <f t="shared" si="1"/>
        <v>74.88</v>
      </c>
      <c r="K27" s="8">
        <f aca="true" t="shared" si="2" ref="K27:K57">J27/C27</f>
        <v>0.0119693094629156</v>
      </c>
    </row>
    <row r="28" spans="1:25" ht="13.5" customHeight="1">
      <c r="A28" s="123" t="s">
        <v>14</v>
      </c>
      <c r="B28" s="7">
        <v>4</v>
      </c>
      <c r="C28" s="9">
        <v>6511</v>
      </c>
      <c r="D28" s="10">
        <v>597.61</v>
      </c>
      <c r="E28" s="7"/>
      <c r="F28" s="6"/>
      <c r="G28" s="6"/>
      <c r="H28" s="6"/>
      <c r="I28" s="7">
        <v>465.66</v>
      </c>
      <c r="J28" s="5">
        <f t="shared" si="1"/>
        <v>131.95</v>
      </c>
      <c r="K28" s="8">
        <f t="shared" si="2"/>
        <v>0.020265704192904313</v>
      </c>
      <c r="Y28" s="26"/>
    </row>
    <row r="29" spans="1:11" ht="15">
      <c r="A29" s="123"/>
      <c r="B29" s="7">
        <v>5</v>
      </c>
      <c r="C29" s="9">
        <v>8290</v>
      </c>
      <c r="D29" s="14">
        <v>620.13</v>
      </c>
      <c r="E29" s="7">
        <v>0.4</v>
      </c>
      <c r="F29" s="17"/>
      <c r="G29" s="17"/>
      <c r="H29" s="6"/>
      <c r="I29" s="18">
        <v>455.347</v>
      </c>
      <c r="J29" s="5">
        <f t="shared" si="1"/>
        <v>164.78300000000002</v>
      </c>
      <c r="K29" s="8">
        <f t="shared" si="2"/>
        <v>0.019877322074788904</v>
      </c>
    </row>
    <row r="30" spans="1:11" ht="15">
      <c r="A30" s="123"/>
      <c r="B30" s="7">
        <v>6</v>
      </c>
      <c r="C30" s="9">
        <v>5986</v>
      </c>
      <c r="D30" s="10">
        <v>506</v>
      </c>
      <c r="E30" s="7"/>
      <c r="F30" s="6"/>
      <c r="G30" s="6"/>
      <c r="H30" s="6"/>
      <c r="I30" s="7">
        <v>373.54</v>
      </c>
      <c r="J30" s="5">
        <f t="shared" si="1"/>
        <v>132.45999999999998</v>
      </c>
      <c r="K30" s="8">
        <f t="shared" si="2"/>
        <v>0.022128299365185428</v>
      </c>
    </row>
    <row r="31" spans="1:11" ht="15">
      <c r="A31" s="123"/>
      <c r="B31" s="7">
        <v>8</v>
      </c>
      <c r="C31" s="9">
        <v>2108.2</v>
      </c>
      <c r="D31" s="10">
        <v>161.26</v>
      </c>
      <c r="E31" s="7"/>
      <c r="F31" s="6"/>
      <c r="G31" s="6"/>
      <c r="H31" s="6"/>
      <c r="I31" s="7">
        <v>123.87</v>
      </c>
      <c r="J31" s="5">
        <f t="shared" si="1"/>
        <v>37.389999999999986</v>
      </c>
      <c r="K31" s="8">
        <f t="shared" si="2"/>
        <v>0.01773550896499383</v>
      </c>
    </row>
    <row r="32" spans="1:11" ht="15">
      <c r="A32" s="123"/>
      <c r="B32" s="7">
        <v>9</v>
      </c>
      <c r="C32" s="9">
        <v>9883.9</v>
      </c>
      <c r="D32" s="10">
        <v>727.85</v>
      </c>
      <c r="E32" s="7"/>
      <c r="F32" s="6"/>
      <c r="G32" s="6"/>
      <c r="H32" s="6"/>
      <c r="I32" s="7">
        <v>556.36</v>
      </c>
      <c r="J32" s="5">
        <f t="shared" si="1"/>
        <v>171.49</v>
      </c>
      <c r="K32" s="8">
        <f t="shared" si="2"/>
        <v>0.017350438592053746</v>
      </c>
    </row>
    <row r="33" spans="1:11" ht="15">
      <c r="A33" s="123"/>
      <c r="B33" s="7">
        <v>12</v>
      </c>
      <c r="C33" s="9">
        <v>6454.5</v>
      </c>
      <c r="D33" s="10">
        <v>582</v>
      </c>
      <c r="E33" s="10">
        <v>1.5</v>
      </c>
      <c r="F33" s="6"/>
      <c r="G33" s="6"/>
      <c r="H33" s="6"/>
      <c r="I33" s="10">
        <v>361.34</v>
      </c>
      <c r="J33" s="5">
        <f t="shared" si="1"/>
        <v>220.66000000000003</v>
      </c>
      <c r="K33" s="8">
        <f t="shared" si="2"/>
        <v>0.03418700131691069</v>
      </c>
    </row>
    <row r="34" spans="1:11" ht="15">
      <c r="A34" s="123"/>
      <c r="B34" s="7">
        <v>14</v>
      </c>
      <c r="C34" s="9">
        <v>5285.8</v>
      </c>
      <c r="D34" s="10">
        <v>433.3</v>
      </c>
      <c r="E34" s="7"/>
      <c r="F34" s="6"/>
      <c r="G34" s="6"/>
      <c r="H34" s="6"/>
      <c r="I34" s="10">
        <v>318.09</v>
      </c>
      <c r="J34" s="5">
        <f t="shared" si="1"/>
        <v>115.21000000000004</v>
      </c>
      <c r="K34" s="8">
        <f t="shared" si="2"/>
        <v>0.02179613303568051</v>
      </c>
    </row>
    <row r="35" spans="1:11" ht="15">
      <c r="A35" s="123"/>
      <c r="B35" s="7">
        <v>22</v>
      </c>
      <c r="C35" s="9">
        <v>5854.1</v>
      </c>
      <c r="D35" s="10">
        <v>417.71</v>
      </c>
      <c r="E35" s="7"/>
      <c r="F35" s="6"/>
      <c r="G35" s="6"/>
      <c r="H35" s="6"/>
      <c r="I35" s="7">
        <v>336.32</v>
      </c>
      <c r="J35" s="5">
        <f t="shared" si="1"/>
        <v>81.38999999999999</v>
      </c>
      <c r="K35" s="8">
        <f t="shared" si="2"/>
        <v>0.01390307647631574</v>
      </c>
    </row>
    <row r="36" spans="1:11" ht="13.5" customHeight="1">
      <c r="A36" s="115" t="s">
        <v>15</v>
      </c>
      <c r="B36" s="7" t="s">
        <v>16</v>
      </c>
      <c r="C36" s="9">
        <v>16008</v>
      </c>
      <c r="D36" s="10">
        <v>1328.3</v>
      </c>
      <c r="E36" s="10">
        <v>10.1</v>
      </c>
      <c r="F36" s="6"/>
      <c r="G36" s="6"/>
      <c r="H36" s="6"/>
      <c r="I36" s="10">
        <v>1082.84</v>
      </c>
      <c r="J36" s="5">
        <f t="shared" si="1"/>
        <v>245.46000000000004</v>
      </c>
      <c r="K36" s="8">
        <f t="shared" si="2"/>
        <v>0.015333583208395804</v>
      </c>
    </row>
    <row r="37" spans="1:11" ht="15">
      <c r="A37" s="116"/>
      <c r="B37" s="7" t="s">
        <v>17</v>
      </c>
      <c r="C37" s="9">
        <v>5223</v>
      </c>
      <c r="D37" s="10">
        <v>477.2</v>
      </c>
      <c r="E37" s="10">
        <v>3.8</v>
      </c>
      <c r="F37" s="6"/>
      <c r="G37" s="6"/>
      <c r="H37" s="6"/>
      <c r="I37" s="7">
        <v>359.82</v>
      </c>
      <c r="J37" s="5">
        <f t="shared" si="1"/>
        <v>117.38</v>
      </c>
      <c r="K37" s="8">
        <f t="shared" si="2"/>
        <v>0.02247367413363967</v>
      </c>
    </row>
    <row r="38" spans="1:11" ht="15">
      <c r="A38" s="116"/>
      <c r="B38" s="7" t="s">
        <v>18</v>
      </c>
      <c r="C38" s="9">
        <v>3843.5</v>
      </c>
      <c r="D38" s="10">
        <v>265.34</v>
      </c>
      <c r="E38" s="7"/>
      <c r="F38" s="6"/>
      <c r="G38" s="6"/>
      <c r="H38" s="6"/>
      <c r="I38" s="7">
        <v>194.49</v>
      </c>
      <c r="J38" s="5">
        <f t="shared" si="1"/>
        <v>70.84999999999997</v>
      </c>
      <c r="K38" s="8">
        <f t="shared" si="2"/>
        <v>0.018433719266293735</v>
      </c>
    </row>
    <row r="39" spans="1:11" ht="15">
      <c r="A39" s="116"/>
      <c r="B39" s="7" t="s">
        <v>19</v>
      </c>
      <c r="C39" s="9">
        <v>1281.2</v>
      </c>
      <c r="D39" s="10">
        <v>82.8</v>
      </c>
      <c r="E39" s="7"/>
      <c r="F39" s="6"/>
      <c r="G39" s="6"/>
      <c r="H39" s="6"/>
      <c r="I39" s="10">
        <v>70.11</v>
      </c>
      <c r="J39" s="5">
        <f t="shared" si="1"/>
        <v>12.689999999999998</v>
      </c>
      <c r="K39" s="8">
        <f t="shared" si="2"/>
        <v>0.009904776771776458</v>
      </c>
    </row>
    <row r="40" spans="1:11" ht="15">
      <c r="A40" s="116"/>
      <c r="B40" s="7">
        <v>7</v>
      </c>
      <c r="C40" s="9">
        <v>8117.5</v>
      </c>
      <c r="D40" s="10">
        <v>495.7</v>
      </c>
      <c r="E40" s="10">
        <v>0.7</v>
      </c>
      <c r="F40" s="6"/>
      <c r="G40" s="6"/>
      <c r="H40" s="6"/>
      <c r="I40" s="7">
        <v>363.952</v>
      </c>
      <c r="J40" s="5">
        <f t="shared" si="1"/>
        <v>131.748</v>
      </c>
      <c r="K40" s="8">
        <f t="shared" si="2"/>
        <v>0.016230120110871573</v>
      </c>
    </row>
    <row r="41" spans="1:11" ht="15">
      <c r="A41" s="116"/>
      <c r="B41" s="7">
        <v>11</v>
      </c>
      <c r="C41" s="9">
        <v>1945.5</v>
      </c>
      <c r="D41" s="10">
        <v>202</v>
      </c>
      <c r="E41" s="7"/>
      <c r="F41" s="6"/>
      <c r="G41" s="6"/>
      <c r="H41" s="6"/>
      <c r="I41" s="7">
        <v>148.71</v>
      </c>
      <c r="J41" s="5">
        <f t="shared" si="1"/>
        <v>53.28999999999999</v>
      </c>
      <c r="K41" s="8">
        <f t="shared" si="2"/>
        <v>0.027391416088409146</v>
      </c>
    </row>
    <row r="42" spans="1:11" ht="15">
      <c r="A42" s="116"/>
      <c r="B42" s="7">
        <v>13</v>
      </c>
      <c r="C42" s="9">
        <v>1268.6</v>
      </c>
      <c r="D42" s="10">
        <v>99.81</v>
      </c>
      <c r="E42" s="7"/>
      <c r="F42" s="6"/>
      <c r="G42" s="6"/>
      <c r="H42" s="6"/>
      <c r="I42" s="7">
        <v>78.82</v>
      </c>
      <c r="J42" s="5">
        <f t="shared" si="1"/>
        <v>20.99000000000001</v>
      </c>
      <c r="K42" s="8">
        <f t="shared" si="2"/>
        <v>0.016545798518051404</v>
      </c>
    </row>
    <row r="43" spans="1:11" ht="15">
      <c r="A43" s="116"/>
      <c r="B43" s="7">
        <v>16</v>
      </c>
      <c r="C43" s="9">
        <v>9881.2</v>
      </c>
      <c r="D43" s="10">
        <v>1292.18</v>
      </c>
      <c r="E43" s="7">
        <v>0.6</v>
      </c>
      <c r="F43" s="6"/>
      <c r="G43" s="6"/>
      <c r="H43" s="6"/>
      <c r="I43" s="7">
        <v>993</v>
      </c>
      <c r="J43" s="5">
        <f t="shared" si="1"/>
        <v>299.18000000000006</v>
      </c>
      <c r="K43" s="8">
        <f t="shared" si="2"/>
        <v>0.030277699064890907</v>
      </c>
    </row>
    <row r="44" spans="1:11" ht="15">
      <c r="A44" s="117"/>
      <c r="B44" s="7">
        <v>17</v>
      </c>
      <c r="C44" s="9">
        <v>5850.7</v>
      </c>
      <c r="D44" s="10">
        <v>428.5</v>
      </c>
      <c r="E44" s="7"/>
      <c r="F44" s="6"/>
      <c r="G44" s="6"/>
      <c r="H44" s="6"/>
      <c r="I44" s="10">
        <v>356.51</v>
      </c>
      <c r="J44" s="5">
        <f t="shared" si="1"/>
        <v>71.99000000000001</v>
      </c>
      <c r="K44" s="8">
        <f t="shared" si="2"/>
        <v>0.012304510571384623</v>
      </c>
    </row>
    <row r="45" spans="1:11" ht="13.5" customHeight="1">
      <c r="A45" s="118" t="s">
        <v>20</v>
      </c>
      <c r="B45" s="7">
        <v>4</v>
      </c>
      <c r="C45" s="9">
        <v>3366.7</v>
      </c>
      <c r="D45" s="10">
        <v>329</v>
      </c>
      <c r="E45" s="7"/>
      <c r="F45" s="6"/>
      <c r="G45" s="6"/>
      <c r="H45" s="6"/>
      <c r="I45" s="7">
        <v>233.95</v>
      </c>
      <c r="J45" s="5">
        <f t="shared" si="1"/>
        <v>95.05000000000001</v>
      </c>
      <c r="K45" s="8">
        <f t="shared" si="2"/>
        <v>0.028232393738675858</v>
      </c>
    </row>
    <row r="46" spans="1:11" ht="15">
      <c r="A46" s="118"/>
      <c r="B46" s="7">
        <v>10</v>
      </c>
      <c r="C46" s="9">
        <v>3255.6</v>
      </c>
      <c r="D46" s="10">
        <v>309.4</v>
      </c>
      <c r="E46" s="7"/>
      <c r="F46" s="6"/>
      <c r="G46" s="6"/>
      <c r="H46" s="6"/>
      <c r="I46" s="7">
        <v>257.47</v>
      </c>
      <c r="J46" s="5">
        <f t="shared" si="1"/>
        <v>51.92999999999995</v>
      </c>
      <c r="K46" s="8">
        <f t="shared" si="2"/>
        <v>0.015950976778474</v>
      </c>
    </row>
    <row r="47" spans="1:11" ht="13.5" customHeight="1">
      <c r="A47" s="119" t="s">
        <v>21</v>
      </c>
      <c r="B47" s="7">
        <v>6</v>
      </c>
      <c r="C47" s="9">
        <v>8885.1</v>
      </c>
      <c r="D47" s="14">
        <v>856.75</v>
      </c>
      <c r="E47" s="7"/>
      <c r="F47" s="6"/>
      <c r="G47" s="6"/>
      <c r="H47" s="6"/>
      <c r="I47" s="7">
        <v>606.52</v>
      </c>
      <c r="J47" s="5">
        <f t="shared" si="1"/>
        <v>250.23000000000002</v>
      </c>
      <c r="K47" s="8">
        <f t="shared" si="2"/>
        <v>0.028162879427355913</v>
      </c>
    </row>
    <row r="48" spans="1:11" ht="15">
      <c r="A48" s="120"/>
      <c r="B48" s="7" t="s">
        <v>9</v>
      </c>
      <c r="C48" s="9">
        <v>2307.7</v>
      </c>
      <c r="D48" s="10">
        <v>248</v>
      </c>
      <c r="E48" s="10">
        <v>2</v>
      </c>
      <c r="F48" s="6"/>
      <c r="G48" s="6"/>
      <c r="H48" s="6"/>
      <c r="I48" s="7">
        <v>143.03</v>
      </c>
      <c r="J48" s="5">
        <f t="shared" si="1"/>
        <v>104.97</v>
      </c>
      <c r="K48" s="8">
        <f t="shared" si="2"/>
        <v>0.04548684837717208</v>
      </c>
    </row>
    <row r="49" spans="1:11" ht="15">
      <c r="A49" s="120"/>
      <c r="B49" s="7" t="s">
        <v>22</v>
      </c>
      <c r="C49" s="9">
        <v>2250.2</v>
      </c>
      <c r="D49" s="14">
        <v>180.46</v>
      </c>
      <c r="E49" s="7"/>
      <c r="F49" s="6"/>
      <c r="G49" s="6"/>
      <c r="H49" s="6"/>
      <c r="I49" s="7">
        <v>165.72</v>
      </c>
      <c r="J49" s="5">
        <f t="shared" si="1"/>
        <v>14.740000000000009</v>
      </c>
      <c r="K49" s="19">
        <f t="shared" si="2"/>
        <v>0.0065505288418807265</v>
      </c>
    </row>
    <row r="50" spans="1:11" ht="15">
      <c r="A50" s="120"/>
      <c r="B50" s="7">
        <v>8</v>
      </c>
      <c r="C50" s="9">
        <v>8887.1</v>
      </c>
      <c r="D50" s="10">
        <v>877.3</v>
      </c>
      <c r="E50" s="10">
        <v>0.8</v>
      </c>
      <c r="F50" s="6"/>
      <c r="G50" s="6"/>
      <c r="H50" s="6"/>
      <c r="I50" s="7">
        <v>647.95</v>
      </c>
      <c r="J50" s="5">
        <f t="shared" si="1"/>
        <v>229.3499999999999</v>
      </c>
      <c r="K50" s="19">
        <f t="shared" si="2"/>
        <v>0.025807068672570342</v>
      </c>
    </row>
    <row r="51" spans="1:11" ht="15">
      <c r="A51" s="120"/>
      <c r="B51" s="7" t="s">
        <v>23</v>
      </c>
      <c r="C51" s="9">
        <v>2244.9</v>
      </c>
      <c r="D51" s="10">
        <v>246.47</v>
      </c>
      <c r="E51" s="7"/>
      <c r="F51" s="6"/>
      <c r="G51" s="9"/>
      <c r="H51" s="6"/>
      <c r="I51" s="7">
        <v>114.52</v>
      </c>
      <c r="J51" s="5">
        <f t="shared" si="1"/>
        <v>131.95</v>
      </c>
      <c r="K51" s="19">
        <f t="shared" si="2"/>
        <v>0.058777673838478324</v>
      </c>
    </row>
    <row r="52" spans="1:11" ht="15">
      <c r="A52" s="120"/>
      <c r="B52" s="7" t="s">
        <v>24</v>
      </c>
      <c r="C52" s="9">
        <v>2280</v>
      </c>
      <c r="D52" s="14">
        <v>194.42</v>
      </c>
      <c r="E52" s="7"/>
      <c r="F52" s="6"/>
      <c r="G52" s="17"/>
      <c r="H52" s="6"/>
      <c r="I52" s="7">
        <v>146.75</v>
      </c>
      <c r="J52" s="5">
        <f t="shared" si="1"/>
        <v>47.66999999999999</v>
      </c>
      <c r="K52" s="8">
        <f t="shared" si="2"/>
        <v>0.0209078947368421</v>
      </c>
    </row>
    <row r="53" spans="1:11" ht="15">
      <c r="A53" s="120"/>
      <c r="B53" s="7">
        <v>10</v>
      </c>
      <c r="C53" s="9">
        <v>8922.28</v>
      </c>
      <c r="D53" s="14">
        <v>839.05</v>
      </c>
      <c r="E53" s="10">
        <v>0.9</v>
      </c>
      <c r="F53" s="6"/>
      <c r="G53" s="6"/>
      <c r="H53" s="6"/>
      <c r="I53" s="7">
        <v>762.28</v>
      </c>
      <c r="J53" s="5">
        <f t="shared" si="1"/>
        <v>76.76999999999998</v>
      </c>
      <c r="K53" s="8">
        <f t="shared" si="2"/>
        <v>0.008604302936020835</v>
      </c>
    </row>
    <row r="54" spans="1:11" ht="15">
      <c r="A54" s="120"/>
      <c r="B54" s="7" t="s">
        <v>25</v>
      </c>
      <c r="C54" s="9">
        <v>2293.8</v>
      </c>
      <c r="D54" s="14">
        <v>226.91</v>
      </c>
      <c r="E54" s="7">
        <v>0.2</v>
      </c>
      <c r="F54" s="6"/>
      <c r="G54" s="17"/>
      <c r="H54" s="6"/>
      <c r="I54" s="7">
        <v>200.7</v>
      </c>
      <c r="J54" s="5">
        <f t="shared" si="1"/>
        <v>26.210000000000008</v>
      </c>
      <c r="K54" s="8">
        <f t="shared" si="2"/>
        <v>0.011426453919260619</v>
      </c>
    </row>
    <row r="55" spans="1:11" ht="15">
      <c r="A55" s="120"/>
      <c r="B55" s="7" t="s">
        <v>26</v>
      </c>
      <c r="C55" s="9">
        <v>2233.5</v>
      </c>
      <c r="D55" s="14">
        <v>234.49</v>
      </c>
      <c r="E55" s="7"/>
      <c r="F55" s="6"/>
      <c r="G55" s="17"/>
      <c r="H55" s="6"/>
      <c r="I55" s="7">
        <v>191.8</v>
      </c>
      <c r="J55" s="5">
        <f t="shared" si="1"/>
        <v>42.69</v>
      </c>
      <c r="K55" s="8">
        <f t="shared" si="2"/>
        <v>0.019113498992612492</v>
      </c>
    </row>
    <row r="56" spans="1:11" ht="29.25" customHeight="1">
      <c r="A56" s="28" t="s">
        <v>32</v>
      </c>
      <c r="B56" s="7">
        <v>14</v>
      </c>
      <c r="C56" s="9">
        <v>5608.8</v>
      </c>
      <c r="D56" s="10">
        <v>396</v>
      </c>
      <c r="E56" s="7">
        <v>0.8</v>
      </c>
      <c r="F56" s="6"/>
      <c r="G56" s="6"/>
      <c r="H56" s="6"/>
      <c r="I56" s="7">
        <v>355.82</v>
      </c>
      <c r="J56" s="5">
        <f t="shared" si="1"/>
        <v>40.18000000000001</v>
      </c>
      <c r="K56" s="8">
        <f t="shared" si="2"/>
        <v>0.007163742690058481</v>
      </c>
    </row>
    <row r="57" spans="1:11" ht="13.5" customHeight="1">
      <c r="A57" s="121" t="s">
        <v>27</v>
      </c>
      <c r="B57" s="121"/>
      <c r="C57" s="20">
        <f>SUM(C7:C56)</f>
        <v>320985.98000000004</v>
      </c>
      <c r="D57" s="21">
        <f>SUM(D7:D56)</f>
        <v>26918.070000000003</v>
      </c>
      <c r="E57" s="21">
        <f>SUM(E7:E56)</f>
        <v>62.669999999999995</v>
      </c>
      <c r="F57" s="21">
        <f>SUM(F7:F55)</f>
        <v>0</v>
      </c>
      <c r="G57" s="21">
        <f>SUM(G7:G55)</f>
        <v>0</v>
      </c>
      <c r="H57" s="21">
        <f>SUM(H7:H55)</f>
        <v>0</v>
      </c>
      <c r="I57" s="21">
        <f>SUM(I7:I56)</f>
        <v>20605.405</v>
      </c>
      <c r="J57" s="21">
        <f>SUM(J7:J56)</f>
        <v>6312.664999999999</v>
      </c>
      <c r="K57" s="22">
        <f t="shared" si="2"/>
        <v>0.019666482006472676</v>
      </c>
    </row>
    <row r="60" spans="1:3" ht="15">
      <c r="A60" s="23" t="s">
        <v>29</v>
      </c>
      <c r="B60" s="23"/>
      <c r="C60" s="24"/>
    </row>
  </sheetData>
  <sheetProtection selectLockedCells="1" selectUnlockedCells="1"/>
  <mergeCells count="18">
    <mergeCell ref="A47:A55"/>
    <mergeCell ref="A57:B57"/>
    <mergeCell ref="J5:J6"/>
    <mergeCell ref="K5:K6"/>
    <mergeCell ref="A7:A19"/>
    <mergeCell ref="A5:B6"/>
    <mergeCell ref="A20:A27"/>
    <mergeCell ref="A28:A35"/>
    <mergeCell ref="A36:A44"/>
    <mergeCell ref="A45:A46"/>
    <mergeCell ref="A4:K4"/>
    <mergeCell ref="A3:J3"/>
    <mergeCell ref="C5:C6"/>
    <mergeCell ref="D5:D6"/>
    <mergeCell ref="E5:E6"/>
    <mergeCell ref="F5:G5"/>
    <mergeCell ref="H5:H6"/>
    <mergeCell ref="I5:I6"/>
  </mergeCells>
  <printOptions/>
  <pageMargins left="0.7875" right="0.18125" top="0.13958333333333334" bottom="0.1173611111111111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41">
      <selection activeCell="T17" sqref="T17"/>
    </sheetView>
  </sheetViews>
  <sheetFormatPr defaultColWidth="3.57421875" defaultRowHeight="15"/>
  <cols>
    <col min="1" max="1" width="6.28125" style="1" customWidth="1"/>
    <col min="2" max="2" width="5.421875" style="1" customWidth="1"/>
    <col min="3" max="3" width="8.8515625" style="1" customWidth="1"/>
    <col min="4" max="4" width="13.140625" style="1" customWidth="1"/>
    <col min="5" max="5" width="8.421875" style="1" customWidth="1"/>
    <col min="6" max="6" width="0.2890625" style="1" hidden="1" customWidth="1"/>
    <col min="7" max="7" width="7.28125" style="1" hidden="1" customWidth="1"/>
    <col min="8" max="8" width="9.7109375" style="1" hidden="1" customWidth="1"/>
    <col min="9" max="10" width="9.7109375" style="1" customWidth="1"/>
    <col min="11" max="11" width="12.421875" style="1" customWidth="1"/>
    <col min="12" max="16384" width="3.57421875" style="1" customWidth="1"/>
  </cols>
  <sheetData>
    <row r="1" ht="15" hidden="1">
      <c r="H1" s="1" t="s">
        <v>0</v>
      </c>
    </row>
    <row r="2" spans="6:8" ht="15">
      <c r="F2" s="25"/>
      <c r="G2" s="25"/>
      <c r="H2" s="25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5">
      <c r="A4" s="131" t="s">
        <v>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5.5" customHeight="1">
      <c r="A5" s="124" t="s">
        <v>2</v>
      </c>
      <c r="B5" s="125"/>
      <c r="C5" s="122" t="s">
        <v>28</v>
      </c>
      <c r="D5" s="130" t="s">
        <v>40</v>
      </c>
      <c r="E5" s="130" t="s">
        <v>31</v>
      </c>
      <c r="F5" s="122" t="s">
        <v>3</v>
      </c>
      <c r="G5" s="122"/>
      <c r="H5" s="122" t="s">
        <v>4</v>
      </c>
      <c r="I5" s="122" t="s">
        <v>30</v>
      </c>
      <c r="J5" s="122" t="s">
        <v>42</v>
      </c>
      <c r="K5" s="122" t="s">
        <v>43</v>
      </c>
    </row>
    <row r="6" spans="1:11" ht="32.25" customHeight="1">
      <c r="A6" s="126"/>
      <c r="B6" s="127"/>
      <c r="C6" s="129"/>
      <c r="D6" s="130"/>
      <c r="E6" s="130"/>
      <c r="F6" s="27" t="s">
        <v>5</v>
      </c>
      <c r="G6" s="27" t="s">
        <v>6</v>
      </c>
      <c r="H6" s="122"/>
      <c r="I6" s="122"/>
      <c r="J6" s="122"/>
      <c r="K6" s="122"/>
    </row>
    <row r="7" spans="1:11" ht="14.25" customHeight="1">
      <c r="A7" s="123" t="s">
        <v>7</v>
      </c>
      <c r="B7" s="3">
        <v>1</v>
      </c>
      <c r="C7" s="4">
        <v>12388.8</v>
      </c>
      <c r="D7" s="5">
        <v>822.78</v>
      </c>
      <c r="E7" s="6">
        <v>0.34</v>
      </c>
      <c r="F7" s="6"/>
      <c r="G7" s="6"/>
      <c r="H7" s="6"/>
      <c r="I7" s="7">
        <v>623.7</v>
      </c>
      <c r="J7" s="5">
        <f>D7-I7</f>
        <v>199.07999999999993</v>
      </c>
      <c r="K7" s="8">
        <f aca="true" t="shared" si="0" ref="K7:K25">J7/C7</f>
        <v>0.01606935296396745</v>
      </c>
    </row>
    <row r="8" spans="1:11" ht="15">
      <c r="A8" s="123"/>
      <c r="B8" s="7">
        <v>2</v>
      </c>
      <c r="C8" s="9">
        <v>7207.5</v>
      </c>
      <c r="D8" s="5">
        <v>533.45</v>
      </c>
      <c r="E8" s="7"/>
      <c r="F8" s="6"/>
      <c r="G8" s="6"/>
      <c r="H8" s="6"/>
      <c r="I8" s="7">
        <v>415.33</v>
      </c>
      <c r="J8" s="5">
        <f aca="true" t="shared" si="1" ref="J8:J57">D8-I8</f>
        <v>118.12000000000006</v>
      </c>
      <c r="K8" s="8">
        <f t="shared" si="0"/>
        <v>0.01638848421782866</v>
      </c>
    </row>
    <row r="9" spans="1:11" ht="15">
      <c r="A9" s="123"/>
      <c r="B9" s="7">
        <v>3</v>
      </c>
      <c r="C9" s="9">
        <v>5560.6</v>
      </c>
      <c r="D9" s="5">
        <v>429</v>
      </c>
      <c r="E9" s="10">
        <v>1.9</v>
      </c>
      <c r="F9" s="6"/>
      <c r="G9" s="6"/>
      <c r="H9" s="6"/>
      <c r="I9" s="10">
        <v>375.37</v>
      </c>
      <c r="J9" s="5">
        <f t="shared" si="1"/>
        <v>53.629999999999995</v>
      </c>
      <c r="K9" s="8">
        <f t="shared" si="0"/>
        <v>0.009644642664460669</v>
      </c>
    </row>
    <row r="10" spans="1:11" ht="15">
      <c r="A10" s="123"/>
      <c r="B10" s="7">
        <v>4</v>
      </c>
      <c r="C10" s="9">
        <v>4607</v>
      </c>
      <c r="D10" s="5">
        <v>346.94</v>
      </c>
      <c r="E10" s="7"/>
      <c r="F10" s="6"/>
      <c r="G10" s="6"/>
      <c r="H10" s="6"/>
      <c r="I10" s="7">
        <v>293.44</v>
      </c>
      <c r="J10" s="5">
        <f t="shared" si="1"/>
        <v>53.5</v>
      </c>
      <c r="K10" s="8">
        <f t="shared" si="0"/>
        <v>0.011612763186455394</v>
      </c>
    </row>
    <row r="11" spans="1:11" ht="15">
      <c r="A11" s="123"/>
      <c r="B11" s="7">
        <v>5</v>
      </c>
      <c r="C11" s="9">
        <v>19301.4</v>
      </c>
      <c r="D11" s="5">
        <v>1337.2</v>
      </c>
      <c r="E11" s="10">
        <v>12.13</v>
      </c>
      <c r="F11" s="6"/>
      <c r="G11" s="6"/>
      <c r="H11" s="6"/>
      <c r="I11" s="7">
        <v>1126.24</v>
      </c>
      <c r="J11" s="5">
        <f t="shared" si="1"/>
        <v>210.96000000000004</v>
      </c>
      <c r="K11" s="8">
        <f t="shared" si="0"/>
        <v>0.010929777114613449</v>
      </c>
    </row>
    <row r="12" spans="1:11" ht="15">
      <c r="A12" s="123"/>
      <c r="B12" s="11" t="s">
        <v>8</v>
      </c>
      <c r="C12" s="9">
        <v>11272.5</v>
      </c>
      <c r="D12" s="10">
        <v>768.14</v>
      </c>
      <c r="E12" s="10">
        <v>13.1</v>
      </c>
      <c r="F12" s="11"/>
      <c r="G12" s="11"/>
      <c r="H12" s="6"/>
      <c r="I12" s="7">
        <v>645.92</v>
      </c>
      <c r="J12" s="5">
        <f t="shared" si="1"/>
        <v>122.22000000000003</v>
      </c>
      <c r="K12" s="12">
        <f t="shared" si="0"/>
        <v>0.010842315369261479</v>
      </c>
    </row>
    <row r="13" spans="1:11" ht="15">
      <c r="A13" s="123"/>
      <c r="B13" s="7">
        <v>6</v>
      </c>
      <c r="C13" s="9">
        <v>4592.5</v>
      </c>
      <c r="D13" s="10">
        <v>385.7</v>
      </c>
      <c r="E13" s="7"/>
      <c r="F13" s="6"/>
      <c r="G13" s="6"/>
      <c r="H13" s="6"/>
      <c r="I13" s="7">
        <v>301.15</v>
      </c>
      <c r="J13" s="5">
        <f t="shared" si="1"/>
        <v>84.55000000000001</v>
      </c>
      <c r="K13" s="8">
        <f t="shared" si="0"/>
        <v>0.018410451823625478</v>
      </c>
    </row>
    <row r="14" spans="1:11" ht="15">
      <c r="A14" s="123"/>
      <c r="B14" s="7" t="s">
        <v>9</v>
      </c>
      <c r="C14" s="9">
        <v>4608.3</v>
      </c>
      <c r="D14" s="10">
        <v>298</v>
      </c>
      <c r="E14" s="7"/>
      <c r="F14" s="6"/>
      <c r="G14" s="6"/>
      <c r="H14" s="6"/>
      <c r="I14" s="7">
        <v>250.04</v>
      </c>
      <c r="J14" s="5">
        <f t="shared" si="1"/>
        <v>47.96000000000001</v>
      </c>
      <c r="K14" s="8">
        <f t="shared" si="0"/>
        <v>0.010407308551960594</v>
      </c>
    </row>
    <row r="15" spans="1:11" ht="15">
      <c r="A15" s="123"/>
      <c r="B15" s="7">
        <v>7</v>
      </c>
      <c r="C15" s="9">
        <v>9561.9</v>
      </c>
      <c r="D15" s="10">
        <v>671</v>
      </c>
      <c r="E15" s="10">
        <v>2.1</v>
      </c>
      <c r="F15" s="6"/>
      <c r="G15" s="6"/>
      <c r="H15" s="6"/>
      <c r="I15" s="7">
        <v>585.03</v>
      </c>
      <c r="J15" s="5">
        <f t="shared" si="1"/>
        <v>85.97000000000003</v>
      </c>
      <c r="K15" s="8">
        <f t="shared" si="0"/>
        <v>0.008990890931718594</v>
      </c>
    </row>
    <row r="16" spans="1:11" ht="15">
      <c r="A16" s="123"/>
      <c r="B16" s="7">
        <v>8</v>
      </c>
      <c r="C16" s="9">
        <v>4573.6</v>
      </c>
      <c r="D16" s="10">
        <v>380.2</v>
      </c>
      <c r="E16" s="7"/>
      <c r="F16" s="6"/>
      <c r="G16" s="13"/>
      <c r="H16" s="6"/>
      <c r="I16" s="7">
        <v>309</v>
      </c>
      <c r="J16" s="5">
        <f t="shared" si="1"/>
        <v>71.19999999999999</v>
      </c>
      <c r="K16" s="8">
        <f t="shared" si="0"/>
        <v>0.015567605387440961</v>
      </c>
    </row>
    <row r="17" spans="1:11" ht="15">
      <c r="A17" s="123"/>
      <c r="B17" s="7">
        <v>9</v>
      </c>
      <c r="C17" s="9">
        <v>4877.3</v>
      </c>
      <c r="D17" s="10">
        <v>428.7</v>
      </c>
      <c r="E17" s="7"/>
      <c r="F17" s="6"/>
      <c r="G17" s="6"/>
      <c r="H17" s="6"/>
      <c r="I17" s="7">
        <v>306.44</v>
      </c>
      <c r="J17" s="5">
        <f t="shared" si="1"/>
        <v>122.25999999999999</v>
      </c>
      <c r="K17" s="8">
        <f t="shared" si="0"/>
        <v>0.0250671478071884</v>
      </c>
    </row>
    <row r="18" spans="1:11" ht="15">
      <c r="A18" s="123"/>
      <c r="B18" s="7">
        <v>10</v>
      </c>
      <c r="C18" s="9">
        <v>4550.5</v>
      </c>
      <c r="D18" s="10">
        <v>312.2</v>
      </c>
      <c r="E18" s="7"/>
      <c r="F18" s="6"/>
      <c r="G18" s="6"/>
      <c r="H18" s="6"/>
      <c r="I18" s="7">
        <v>257.44</v>
      </c>
      <c r="J18" s="5">
        <f t="shared" si="1"/>
        <v>54.75999999999999</v>
      </c>
      <c r="K18" s="8">
        <f t="shared" si="0"/>
        <v>0.012033842434897262</v>
      </c>
    </row>
    <row r="19" spans="1:11" ht="15">
      <c r="A19" s="123"/>
      <c r="B19" s="7">
        <v>12</v>
      </c>
      <c r="C19" s="9">
        <v>10282.3</v>
      </c>
      <c r="D19" s="14">
        <v>739</v>
      </c>
      <c r="E19" s="7"/>
      <c r="F19" s="6"/>
      <c r="G19" s="15"/>
      <c r="H19" s="6"/>
      <c r="I19" s="7">
        <v>707.07</v>
      </c>
      <c r="J19" s="5">
        <f t="shared" si="1"/>
        <v>31.92999999999995</v>
      </c>
      <c r="K19" s="8">
        <f t="shared" si="0"/>
        <v>0.003105336354706627</v>
      </c>
    </row>
    <row r="20" spans="1:11" ht="16.5" customHeight="1">
      <c r="A20" s="115" t="s">
        <v>10</v>
      </c>
      <c r="B20" s="7" t="s">
        <v>33</v>
      </c>
      <c r="C20" s="9">
        <v>2402.9</v>
      </c>
      <c r="D20" s="14">
        <v>134</v>
      </c>
      <c r="E20" s="7">
        <v>1.2</v>
      </c>
      <c r="F20" s="6"/>
      <c r="G20" s="15"/>
      <c r="H20" s="6"/>
      <c r="I20" s="7">
        <v>117.79</v>
      </c>
      <c r="J20" s="5">
        <f t="shared" si="1"/>
        <v>16.209999999999994</v>
      </c>
      <c r="K20" s="8">
        <f t="shared" si="0"/>
        <v>0.006746015231595153</v>
      </c>
    </row>
    <row r="21" spans="1:11" ht="13.5" customHeight="1">
      <c r="A21" s="116"/>
      <c r="B21" s="7">
        <v>2</v>
      </c>
      <c r="C21" s="9">
        <v>3804.5</v>
      </c>
      <c r="D21" s="14">
        <v>267</v>
      </c>
      <c r="E21" s="7"/>
      <c r="F21" s="6"/>
      <c r="G21" s="6"/>
      <c r="H21" s="6"/>
      <c r="I21" s="7">
        <v>229.73</v>
      </c>
      <c r="J21" s="5">
        <f t="shared" si="1"/>
        <v>37.27000000000001</v>
      </c>
      <c r="K21" s="8">
        <f t="shared" si="0"/>
        <v>0.009796293862531216</v>
      </c>
    </row>
    <row r="22" spans="1:11" ht="15">
      <c r="A22" s="116"/>
      <c r="B22" s="7" t="s">
        <v>11</v>
      </c>
      <c r="C22" s="9">
        <v>8309.8</v>
      </c>
      <c r="D22" s="14">
        <v>550</v>
      </c>
      <c r="E22" s="7"/>
      <c r="F22" s="6"/>
      <c r="G22" s="6"/>
      <c r="H22" s="6"/>
      <c r="I22" s="7">
        <v>425.43</v>
      </c>
      <c r="J22" s="5">
        <f t="shared" si="1"/>
        <v>124.57</v>
      </c>
      <c r="K22" s="8">
        <f t="shared" si="0"/>
        <v>0.014990733832342536</v>
      </c>
    </row>
    <row r="23" spans="1:11" ht="15">
      <c r="A23" s="116"/>
      <c r="B23" s="7">
        <v>4</v>
      </c>
      <c r="C23" s="9">
        <v>16620.1</v>
      </c>
      <c r="D23" s="14">
        <v>1134</v>
      </c>
      <c r="E23" s="7">
        <v>2</v>
      </c>
      <c r="F23" s="6"/>
      <c r="G23" s="6"/>
      <c r="H23" s="6"/>
      <c r="I23" s="7">
        <v>962.56</v>
      </c>
      <c r="J23" s="5">
        <f t="shared" si="1"/>
        <v>171.44000000000005</v>
      </c>
      <c r="K23" s="8">
        <f t="shared" si="0"/>
        <v>0.010315220726710433</v>
      </c>
    </row>
    <row r="24" spans="1:11" ht="15">
      <c r="A24" s="116"/>
      <c r="B24" s="7">
        <v>6</v>
      </c>
      <c r="C24" s="9">
        <v>4240.4</v>
      </c>
      <c r="D24" s="14">
        <v>290.77</v>
      </c>
      <c r="E24" s="7"/>
      <c r="F24" s="6"/>
      <c r="G24" s="6"/>
      <c r="H24" s="6"/>
      <c r="I24" s="7">
        <v>193.69</v>
      </c>
      <c r="J24" s="5">
        <f t="shared" si="1"/>
        <v>97.07999999999998</v>
      </c>
      <c r="K24" s="8">
        <f t="shared" si="0"/>
        <v>0.0228940665974908</v>
      </c>
    </row>
    <row r="25" spans="1:11" ht="15">
      <c r="A25" s="116"/>
      <c r="B25" s="7">
        <v>8</v>
      </c>
      <c r="C25" s="9">
        <v>4289.7</v>
      </c>
      <c r="D25" s="10">
        <v>317.09</v>
      </c>
      <c r="E25" s="7"/>
      <c r="F25" s="6"/>
      <c r="G25" s="6"/>
      <c r="H25" s="6"/>
      <c r="I25" s="7">
        <v>253.87</v>
      </c>
      <c r="J25" s="5">
        <f t="shared" si="1"/>
        <v>63.21999999999997</v>
      </c>
      <c r="K25" s="8">
        <f t="shared" si="0"/>
        <v>0.014737627339907213</v>
      </c>
    </row>
    <row r="26" spans="1:11" ht="15">
      <c r="A26" s="116"/>
      <c r="B26" s="7" t="s">
        <v>12</v>
      </c>
      <c r="C26" s="7">
        <v>8879.5</v>
      </c>
      <c r="D26" s="10">
        <v>731.72</v>
      </c>
      <c r="E26" s="7">
        <v>5.3</v>
      </c>
      <c r="F26" s="6"/>
      <c r="G26" s="6"/>
      <c r="H26" s="6"/>
      <c r="I26" s="7">
        <v>650.99</v>
      </c>
      <c r="J26" s="5">
        <f t="shared" si="1"/>
        <v>80.73000000000002</v>
      </c>
      <c r="K26" s="1">
        <v>0.0289</v>
      </c>
    </row>
    <row r="27" spans="1:11" ht="15">
      <c r="A27" s="116"/>
      <c r="B27" s="16" t="s">
        <v>13</v>
      </c>
      <c r="C27" s="10">
        <v>8873.4</v>
      </c>
      <c r="D27" s="10">
        <v>742.98</v>
      </c>
      <c r="E27" s="7">
        <v>3.9</v>
      </c>
      <c r="F27" s="6"/>
      <c r="G27" s="6"/>
      <c r="H27" s="6"/>
      <c r="I27" s="7">
        <v>716.84</v>
      </c>
      <c r="J27" s="5">
        <f t="shared" si="1"/>
        <v>26.139999999999986</v>
      </c>
      <c r="K27" s="8">
        <f>J27/8844.4</f>
        <v>0.0029555424901632657</v>
      </c>
    </row>
    <row r="28" spans="1:11" ht="15">
      <c r="A28" s="117"/>
      <c r="B28" s="7">
        <v>10</v>
      </c>
      <c r="C28" s="9">
        <v>6256</v>
      </c>
      <c r="D28" s="10">
        <v>376</v>
      </c>
      <c r="E28" s="7"/>
      <c r="F28" s="6"/>
      <c r="G28" s="6"/>
      <c r="H28" s="6"/>
      <c r="I28" s="7">
        <v>333.3</v>
      </c>
      <c r="J28" s="5">
        <f t="shared" si="1"/>
        <v>42.69999999999999</v>
      </c>
      <c r="K28" s="8">
        <f aca="true" t="shared" si="2" ref="K28:K58">J28/C28</f>
        <v>0.006825447570332479</v>
      </c>
    </row>
    <row r="29" spans="1:25" ht="13.5" customHeight="1">
      <c r="A29" s="123" t="s">
        <v>14</v>
      </c>
      <c r="B29" s="7">
        <v>4</v>
      </c>
      <c r="C29" s="9">
        <v>6511</v>
      </c>
      <c r="D29" s="10">
        <v>560.73</v>
      </c>
      <c r="E29" s="7"/>
      <c r="F29" s="6"/>
      <c r="G29" s="6"/>
      <c r="H29" s="6"/>
      <c r="I29" s="7">
        <v>441.05</v>
      </c>
      <c r="J29" s="5">
        <f t="shared" si="1"/>
        <v>119.68</v>
      </c>
      <c r="K29" s="8">
        <f t="shared" si="2"/>
        <v>0.018381201044386425</v>
      </c>
      <c r="Y29" s="26"/>
    </row>
    <row r="30" spans="1:11" ht="15">
      <c r="A30" s="123"/>
      <c r="B30" s="7">
        <v>5</v>
      </c>
      <c r="C30" s="9">
        <v>8290</v>
      </c>
      <c r="D30" s="14">
        <v>527.05</v>
      </c>
      <c r="E30" s="7">
        <v>0.4</v>
      </c>
      <c r="F30" s="17"/>
      <c r="G30" s="17"/>
      <c r="H30" s="6"/>
      <c r="I30" s="18">
        <v>398.28</v>
      </c>
      <c r="J30" s="5">
        <f t="shared" si="1"/>
        <v>128.76999999999998</v>
      </c>
      <c r="K30" s="8">
        <f t="shared" si="2"/>
        <v>0.015533172496984316</v>
      </c>
    </row>
    <row r="31" spans="1:11" ht="15">
      <c r="A31" s="123"/>
      <c r="B31" s="7">
        <v>6</v>
      </c>
      <c r="C31" s="9">
        <v>5986</v>
      </c>
      <c r="D31" s="10">
        <v>498</v>
      </c>
      <c r="E31" s="7"/>
      <c r="F31" s="6"/>
      <c r="G31" s="6"/>
      <c r="H31" s="6"/>
      <c r="I31" s="7">
        <v>365.12</v>
      </c>
      <c r="J31" s="5">
        <f t="shared" si="1"/>
        <v>132.88</v>
      </c>
      <c r="K31" s="8">
        <f t="shared" si="2"/>
        <v>0.022198463080521216</v>
      </c>
    </row>
    <row r="32" spans="1:11" ht="15">
      <c r="A32" s="123"/>
      <c r="B32" s="7">
        <v>8</v>
      </c>
      <c r="C32" s="9">
        <v>2108.2</v>
      </c>
      <c r="D32" s="10">
        <v>145.38</v>
      </c>
      <c r="E32" s="7"/>
      <c r="F32" s="6"/>
      <c r="G32" s="6"/>
      <c r="H32" s="6"/>
      <c r="I32" s="7">
        <v>128.98</v>
      </c>
      <c r="J32" s="5">
        <f t="shared" si="1"/>
        <v>16.400000000000006</v>
      </c>
      <c r="K32" s="8">
        <f t="shared" si="2"/>
        <v>0.0077791480884166625</v>
      </c>
    </row>
    <row r="33" spans="1:11" ht="15">
      <c r="A33" s="123"/>
      <c r="B33" s="7">
        <v>9</v>
      </c>
      <c r="C33" s="9">
        <v>9883.9</v>
      </c>
      <c r="D33" s="10">
        <v>633.33</v>
      </c>
      <c r="E33" s="7"/>
      <c r="F33" s="6"/>
      <c r="G33" s="6"/>
      <c r="H33" s="6"/>
      <c r="I33" s="7">
        <v>497.15</v>
      </c>
      <c r="J33" s="5">
        <f t="shared" si="1"/>
        <v>136.18000000000006</v>
      </c>
      <c r="K33" s="8">
        <f t="shared" si="2"/>
        <v>0.013777962140450638</v>
      </c>
    </row>
    <row r="34" spans="1:11" ht="15">
      <c r="A34" s="123"/>
      <c r="B34" s="7">
        <v>12</v>
      </c>
      <c r="C34" s="9">
        <v>6454.5</v>
      </c>
      <c r="D34" s="10">
        <v>555</v>
      </c>
      <c r="E34" s="10"/>
      <c r="F34" s="6"/>
      <c r="G34" s="6"/>
      <c r="H34" s="6"/>
      <c r="I34" s="10">
        <v>389.68</v>
      </c>
      <c r="J34" s="5">
        <f t="shared" si="1"/>
        <v>165.32</v>
      </c>
      <c r="K34" s="8">
        <f t="shared" si="2"/>
        <v>0.02561313812069099</v>
      </c>
    </row>
    <row r="35" spans="1:11" ht="15">
      <c r="A35" s="123"/>
      <c r="B35" s="7">
        <v>14</v>
      </c>
      <c r="C35" s="9">
        <v>5285.8</v>
      </c>
      <c r="D35" s="10">
        <v>403.7</v>
      </c>
      <c r="E35" s="7"/>
      <c r="F35" s="6"/>
      <c r="G35" s="6"/>
      <c r="H35" s="6"/>
      <c r="I35" s="10">
        <v>289.5</v>
      </c>
      <c r="J35" s="5">
        <f t="shared" si="1"/>
        <v>114.19999999999999</v>
      </c>
      <c r="K35" s="8">
        <f t="shared" si="2"/>
        <v>0.021605055053161296</v>
      </c>
    </row>
    <row r="36" spans="1:11" ht="15">
      <c r="A36" s="123"/>
      <c r="B36" s="7">
        <v>22</v>
      </c>
      <c r="C36" s="9">
        <v>5854.1</v>
      </c>
      <c r="D36" s="10">
        <v>395.27</v>
      </c>
      <c r="E36" s="7"/>
      <c r="F36" s="6"/>
      <c r="G36" s="6"/>
      <c r="H36" s="6"/>
      <c r="I36" s="7">
        <v>335.19</v>
      </c>
      <c r="J36" s="5">
        <f t="shared" si="1"/>
        <v>60.079999999999984</v>
      </c>
      <c r="K36" s="8">
        <f t="shared" si="2"/>
        <v>0.01026289267351087</v>
      </c>
    </row>
    <row r="37" spans="1:11" ht="13.5" customHeight="1">
      <c r="A37" s="115" t="s">
        <v>15</v>
      </c>
      <c r="B37" s="7" t="s">
        <v>16</v>
      </c>
      <c r="C37" s="9">
        <v>16008</v>
      </c>
      <c r="D37" s="10">
        <v>1193.7</v>
      </c>
      <c r="E37" s="10">
        <v>18.4</v>
      </c>
      <c r="F37" s="6"/>
      <c r="G37" s="6"/>
      <c r="H37" s="6"/>
      <c r="I37" s="10">
        <v>1059.41</v>
      </c>
      <c r="J37" s="5">
        <f t="shared" si="1"/>
        <v>134.28999999999996</v>
      </c>
      <c r="K37" s="8">
        <f t="shared" si="2"/>
        <v>0.00838893053473263</v>
      </c>
    </row>
    <row r="38" spans="1:11" ht="15">
      <c r="A38" s="116"/>
      <c r="B38" s="7" t="s">
        <v>17</v>
      </c>
      <c r="C38" s="9">
        <v>5223</v>
      </c>
      <c r="D38" s="10">
        <v>414</v>
      </c>
      <c r="E38" s="10">
        <v>5.4</v>
      </c>
      <c r="F38" s="6"/>
      <c r="G38" s="6"/>
      <c r="H38" s="6"/>
      <c r="I38" s="7">
        <v>327.17</v>
      </c>
      <c r="J38" s="5">
        <f t="shared" si="1"/>
        <v>86.82999999999998</v>
      </c>
      <c r="K38" s="8">
        <f t="shared" si="2"/>
        <v>0.016624545280490136</v>
      </c>
    </row>
    <row r="39" spans="1:11" ht="15">
      <c r="A39" s="116"/>
      <c r="B39" s="7" t="s">
        <v>18</v>
      </c>
      <c r="C39" s="9">
        <v>3843.5</v>
      </c>
      <c r="D39" s="10">
        <v>238.94</v>
      </c>
      <c r="E39" s="7"/>
      <c r="F39" s="6"/>
      <c r="G39" s="6"/>
      <c r="H39" s="6"/>
      <c r="I39" s="7">
        <v>213.8</v>
      </c>
      <c r="J39" s="5">
        <f t="shared" si="1"/>
        <v>25.139999999999986</v>
      </c>
      <c r="K39" s="8">
        <f t="shared" si="2"/>
        <v>0.006540913230128786</v>
      </c>
    </row>
    <row r="40" spans="1:11" ht="15">
      <c r="A40" s="116"/>
      <c r="B40" s="7" t="s">
        <v>19</v>
      </c>
      <c r="C40" s="9">
        <v>1281.2</v>
      </c>
      <c r="D40" s="10">
        <v>89.3</v>
      </c>
      <c r="E40" s="7"/>
      <c r="F40" s="6"/>
      <c r="G40" s="6"/>
      <c r="H40" s="6"/>
      <c r="I40" s="10">
        <v>80.4</v>
      </c>
      <c r="J40" s="5">
        <f t="shared" si="1"/>
        <v>8.899999999999991</v>
      </c>
      <c r="K40" s="8">
        <f t="shared" si="2"/>
        <v>0.0069466125507336805</v>
      </c>
    </row>
    <row r="41" spans="1:11" ht="15">
      <c r="A41" s="116"/>
      <c r="B41" s="7">
        <v>7</v>
      </c>
      <c r="C41" s="9">
        <v>8117.5</v>
      </c>
      <c r="D41" s="10">
        <v>516.6</v>
      </c>
      <c r="E41" s="10">
        <v>0.8</v>
      </c>
      <c r="F41" s="6"/>
      <c r="G41" s="6"/>
      <c r="H41" s="6"/>
      <c r="I41" s="7">
        <v>394.67</v>
      </c>
      <c r="J41" s="5">
        <f t="shared" si="1"/>
        <v>121.93</v>
      </c>
      <c r="K41" s="8">
        <f t="shared" si="2"/>
        <v>0.015020634431783185</v>
      </c>
    </row>
    <row r="42" spans="1:11" ht="15">
      <c r="A42" s="116"/>
      <c r="B42" s="7">
        <v>11</v>
      </c>
      <c r="C42" s="9">
        <v>1945.5</v>
      </c>
      <c r="D42" s="10">
        <v>180.9</v>
      </c>
      <c r="E42" s="7"/>
      <c r="F42" s="6"/>
      <c r="G42" s="6"/>
      <c r="H42" s="6"/>
      <c r="I42" s="7">
        <v>124.06</v>
      </c>
      <c r="J42" s="5">
        <f t="shared" si="1"/>
        <v>56.84</v>
      </c>
      <c r="K42" s="8">
        <f t="shared" si="2"/>
        <v>0.02921613980981753</v>
      </c>
    </row>
    <row r="43" spans="1:11" ht="15">
      <c r="A43" s="116"/>
      <c r="B43" s="7">
        <v>13</v>
      </c>
      <c r="C43" s="9">
        <v>1268.6</v>
      </c>
      <c r="D43" s="10">
        <v>95.01</v>
      </c>
      <c r="E43" s="7"/>
      <c r="F43" s="6"/>
      <c r="G43" s="6"/>
      <c r="H43" s="6"/>
      <c r="I43" s="7">
        <v>73.46</v>
      </c>
      <c r="J43" s="5">
        <f t="shared" si="1"/>
        <v>21.55000000000001</v>
      </c>
      <c r="K43" s="8">
        <f t="shared" si="2"/>
        <v>0.016987230017341964</v>
      </c>
    </row>
    <row r="44" spans="1:11" ht="15">
      <c r="A44" s="116"/>
      <c r="B44" s="7">
        <v>16</v>
      </c>
      <c r="C44" s="9">
        <v>9881.2</v>
      </c>
      <c r="D44" s="10">
        <v>1122.69</v>
      </c>
      <c r="E44" s="7">
        <v>0.4</v>
      </c>
      <c r="F44" s="6"/>
      <c r="G44" s="6"/>
      <c r="H44" s="6"/>
      <c r="I44" s="7">
        <v>889.9</v>
      </c>
      <c r="J44" s="5">
        <f t="shared" si="1"/>
        <v>232.79000000000008</v>
      </c>
      <c r="K44" s="8">
        <f t="shared" si="2"/>
        <v>0.023558879488321263</v>
      </c>
    </row>
    <row r="45" spans="1:11" ht="15">
      <c r="A45" s="117"/>
      <c r="B45" s="7">
        <v>17</v>
      </c>
      <c r="C45" s="9">
        <v>5850.7</v>
      </c>
      <c r="D45" s="10">
        <v>397.2</v>
      </c>
      <c r="E45" s="7"/>
      <c r="F45" s="6"/>
      <c r="G45" s="6"/>
      <c r="H45" s="6"/>
      <c r="I45" s="10">
        <v>311.35</v>
      </c>
      <c r="J45" s="5">
        <f t="shared" si="1"/>
        <v>85.84999999999997</v>
      </c>
      <c r="K45" s="8">
        <f t="shared" si="2"/>
        <v>0.014673457876835246</v>
      </c>
    </row>
    <row r="46" spans="1:11" ht="13.5" customHeight="1">
      <c r="A46" s="118" t="s">
        <v>20</v>
      </c>
      <c r="B46" s="7">
        <v>4</v>
      </c>
      <c r="C46" s="9">
        <v>3366.7</v>
      </c>
      <c r="D46" s="10">
        <v>284</v>
      </c>
      <c r="E46" s="7"/>
      <c r="F46" s="6"/>
      <c r="G46" s="6"/>
      <c r="H46" s="6"/>
      <c r="I46" s="7">
        <v>204.89</v>
      </c>
      <c r="J46" s="5">
        <f t="shared" si="1"/>
        <v>79.11000000000001</v>
      </c>
      <c r="K46" s="8">
        <f t="shared" si="2"/>
        <v>0.023497787150622278</v>
      </c>
    </row>
    <row r="47" spans="1:11" ht="15">
      <c r="A47" s="118"/>
      <c r="B47" s="7">
        <v>10</v>
      </c>
      <c r="C47" s="9">
        <v>3255.6</v>
      </c>
      <c r="D47" s="10">
        <v>244.12</v>
      </c>
      <c r="E47" s="7"/>
      <c r="F47" s="6"/>
      <c r="G47" s="6"/>
      <c r="H47" s="6"/>
      <c r="I47" s="7">
        <v>194.1</v>
      </c>
      <c r="J47" s="5">
        <f t="shared" si="1"/>
        <v>50.02000000000001</v>
      </c>
      <c r="K47" s="8">
        <f t="shared" si="2"/>
        <v>0.015364295367981328</v>
      </c>
    </row>
    <row r="48" spans="1:11" ht="13.5" customHeight="1">
      <c r="A48" s="119" t="s">
        <v>21</v>
      </c>
      <c r="B48" s="7">
        <v>6</v>
      </c>
      <c r="C48" s="9">
        <v>8885.1</v>
      </c>
      <c r="D48" s="14">
        <v>756.69</v>
      </c>
      <c r="E48" s="7"/>
      <c r="F48" s="6"/>
      <c r="G48" s="6"/>
      <c r="H48" s="6"/>
      <c r="I48" s="7">
        <v>595.44</v>
      </c>
      <c r="J48" s="5">
        <f t="shared" si="1"/>
        <v>161.25</v>
      </c>
      <c r="K48" s="8">
        <f t="shared" si="2"/>
        <v>0.0181483607387649</v>
      </c>
    </row>
    <row r="49" spans="1:11" ht="15">
      <c r="A49" s="120"/>
      <c r="B49" s="7" t="s">
        <v>9</v>
      </c>
      <c r="C49" s="9">
        <v>2307.7</v>
      </c>
      <c r="D49" s="10">
        <v>214.57</v>
      </c>
      <c r="E49" s="10">
        <v>2.1</v>
      </c>
      <c r="F49" s="6"/>
      <c r="G49" s="6"/>
      <c r="H49" s="6"/>
      <c r="I49" s="7">
        <v>146.61</v>
      </c>
      <c r="J49" s="5">
        <f t="shared" si="1"/>
        <v>67.95999999999998</v>
      </c>
      <c r="K49" s="8">
        <f t="shared" si="2"/>
        <v>0.029449235169216097</v>
      </c>
    </row>
    <row r="50" spans="1:11" ht="15">
      <c r="A50" s="120"/>
      <c r="B50" s="7" t="s">
        <v>22</v>
      </c>
      <c r="C50" s="9">
        <v>2250.2</v>
      </c>
      <c r="D50" s="14">
        <v>189.69</v>
      </c>
      <c r="E50" s="7"/>
      <c r="F50" s="6"/>
      <c r="G50" s="6"/>
      <c r="H50" s="6"/>
      <c r="I50" s="7">
        <v>153.56</v>
      </c>
      <c r="J50" s="5">
        <f t="shared" si="1"/>
        <v>36.129999999999995</v>
      </c>
      <c r="K50" s="19">
        <f t="shared" si="2"/>
        <v>0.016056350546618078</v>
      </c>
    </row>
    <row r="51" spans="1:11" ht="15">
      <c r="A51" s="120"/>
      <c r="B51" s="7">
        <v>8</v>
      </c>
      <c r="C51" s="9">
        <v>8887.1</v>
      </c>
      <c r="D51" s="10">
        <v>774.93</v>
      </c>
      <c r="E51" s="10">
        <v>1.3</v>
      </c>
      <c r="F51" s="6"/>
      <c r="G51" s="6"/>
      <c r="H51" s="6"/>
      <c r="I51" s="7">
        <v>704.46</v>
      </c>
      <c r="J51" s="5">
        <f t="shared" si="1"/>
        <v>70.46999999999991</v>
      </c>
      <c r="K51" s="19">
        <f t="shared" si="2"/>
        <v>0.007929470805999697</v>
      </c>
    </row>
    <row r="52" spans="1:11" ht="15">
      <c r="A52" s="120"/>
      <c r="B52" s="7" t="s">
        <v>23</v>
      </c>
      <c r="C52" s="9">
        <v>2244.9</v>
      </c>
      <c r="D52" s="10">
        <v>237.91</v>
      </c>
      <c r="E52" s="7"/>
      <c r="F52" s="6"/>
      <c r="G52" s="9"/>
      <c r="H52" s="6"/>
      <c r="I52" s="7">
        <v>161.28</v>
      </c>
      <c r="J52" s="5">
        <f t="shared" si="1"/>
        <v>76.63</v>
      </c>
      <c r="K52" s="19">
        <f t="shared" si="2"/>
        <v>0.03413515078622655</v>
      </c>
    </row>
    <row r="53" spans="1:11" ht="15">
      <c r="A53" s="120"/>
      <c r="B53" s="7" t="s">
        <v>24</v>
      </c>
      <c r="C53" s="9">
        <v>2280</v>
      </c>
      <c r="D53" s="14">
        <v>195.02</v>
      </c>
      <c r="E53" s="7"/>
      <c r="F53" s="6"/>
      <c r="G53" s="17"/>
      <c r="H53" s="6"/>
      <c r="I53" s="7">
        <v>151.94</v>
      </c>
      <c r="J53" s="5">
        <f t="shared" si="1"/>
        <v>43.08000000000001</v>
      </c>
      <c r="K53" s="8">
        <f t="shared" si="2"/>
        <v>0.01889473684210527</v>
      </c>
    </row>
    <row r="54" spans="1:11" ht="15">
      <c r="A54" s="120"/>
      <c r="B54" s="7">
        <v>10</v>
      </c>
      <c r="C54" s="9">
        <v>8922.28</v>
      </c>
      <c r="D54" s="14">
        <v>710.72</v>
      </c>
      <c r="E54" s="10">
        <v>1</v>
      </c>
      <c r="F54" s="6"/>
      <c r="G54" s="6"/>
      <c r="H54" s="6"/>
      <c r="I54" s="7">
        <v>490.59</v>
      </c>
      <c r="J54" s="5">
        <f t="shared" si="1"/>
        <v>220.13000000000005</v>
      </c>
      <c r="K54" s="8">
        <f t="shared" si="2"/>
        <v>0.024671944839211507</v>
      </c>
    </row>
    <row r="55" spans="1:11" ht="15">
      <c r="A55" s="120"/>
      <c r="B55" s="7" t="s">
        <v>25</v>
      </c>
      <c r="C55" s="9">
        <v>2293.8</v>
      </c>
      <c r="D55" s="14">
        <v>195.4</v>
      </c>
      <c r="E55" s="7">
        <v>0.1</v>
      </c>
      <c r="F55" s="6"/>
      <c r="G55" s="17"/>
      <c r="H55" s="6"/>
      <c r="I55" s="7">
        <v>164.02</v>
      </c>
      <c r="J55" s="5">
        <f t="shared" si="1"/>
        <v>31.379999999999995</v>
      </c>
      <c r="K55" s="8">
        <f t="shared" si="2"/>
        <v>0.013680355741564213</v>
      </c>
    </row>
    <row r="56" spans="1:11" ht="15">
      <c r="A56" s="120"/>
      <c r="B56" s="7" t="s">
        <v>26</v>
      </c>
      <c r="C56" s="9">
        <v>2233.5</v>
      </c>
      <c r="D56" s="14">
        <v>204.75</v>
      </c>
      <c r="E56" s="7"/>
      <c r="F56" s="6"/>
      <c r="G56" s="17"/>
      <c r="H56" s="6"/>
      <c r="I56" s="7">
        <v>167.48</v>
      </c>
      <c r="J56" s="5">
        <f t="shared" si="1"/>
        <v>37.27000000000001</v>
      </c>
      <c r="K56" s="8">
        <v>0</v>
      </c>
    </row>
    <row r="57" spans="1:11" ht="29.25" customHeight="1">
      <c r="A57" s="28" t="s">
        <v>32</v>
      </c>
      <c r="B57" s="7">
        <v>14</v>
      </c>
      <c r="C57" s="9">
        <v>5608.8</v>
      </c>
      <c r="D57" s="10">
        <v>434.28</v>
      </c>
      <c r="E57" s="7">
        <v>0.9</v>
      </c>
      <c r="F57" s="6"/>
      <c r="G57" s="6"/>
      <c r="H57" s="6"/>
      <c r="I57" s="7">
        <v>354.12</v>
      </c>
      <c r="J57" s="5">
        <f t="shared" si="1"/>
        <v>80.15999999999997</v>
      </c>
      <c r="K57" s="8">
        <f t="shared" si="2"/>
        <v>0.014291827128797598</v>
      </c>
    </row>
    <row r="58" spans="1:11" ht="13.5" customHeight="1">
      <c r="A58" s="121" t="s">
        <v>27</v>
      </c>
      <c r="B58" s="121"/>
      <c r="C58" s="20">
        <f>SUM(C7:C57)</f>
        <v>323388.88</v>
      </c>
      <c r="D58" s="21">
        <f>SUM(D7:D57)</f>
        <v>24404.749999999993</v>
      </c>
      <c r="E58" s="21">
        <f>SUM(E7:E57)</f>
        <v>72.76999999999998</v>
      </c>
      <c r="F58" s="21">
        <f>SUM(F7:F56)</f>
        <v>0</v>
      </c>
      <c r="G58" s="21">
        <f>SUM(G7:G56)</f>
        <v>0</v>
      </c>
      <c r="H58" s="21">
        <f>SUM(H7:H56)</f>
        <v>0</v>
      </c>
      <c r="I58" s="21">
        <f>SUM(I7:I57)</f>
        <v>19888.029999999988</v>
      </c>
      <c r="J58" s="21">
        <f>SUM(J7:J57)</f>
        <v>4516.72</v>
      </c>
      <c r="K58" s="22">
        <f t="shared" si="2"/>
        <v>0.013966837697078514</v>
      </c>
    </row>
    <row r="61" spans="1:3" ht="15">
      <c r="A61" s="23" t="s">
        <v>29</v>
      </c>
      <c r="B61" s="23"/>
      <c r="C61" s="24"/>
    </row>
  </sheetData>
  <sheetProtection/>
  <mergeCells count="18">
    <mergeCell ref="A46:A47"/>
    <mergeCell ref="A48:A56"/>
    <mergeCell ref="A58:B58"/>
    <mergeCell ref="A3:J3"/>
    <mergeCell ref="A4:K4"/>
    <mergeCell ref="A7:A19"/>
    <mergeCell ref="A20:A28"/>
    <mergeCell ref="A29:A36"/>
    <mergeCell ref="A37:A45"/>
    <mergeCell ref="H5:H6"/>
    <mergeCell ref="K5:K6"/>
    <mergeCell ref="C5:C6"/>
    <mergeCell ref="E5:E6"/>
    <mergeCell ref="F5:G5"/>
    <mergeCell ref="J5:J6"/>
    <mergeCell ref="A5:B6"/>
    <mergeCell ref="I5:I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41">
      <selection activeCell="AL10" sqref="AL10"/>
    </sheetView>
  </sheetViews>
  <sheetFormatPr defaultColWidth="3.57421875" defaultRowHeight="15"/>
  <cols>
    <col min="1" max="1" width="6.28125" style="1" customWidth="1"/>
    <col min="2" max="2" width="5.421875" style="1" customWidth="1"/>
    <col min="3" max="3" width="8.8515625" style="1" customWidth="1"/>
    <col min="4" max="4" width="13.140625" style="1" customWidth="1"/>
    <col min="5" max="5" width="8.421875" style="1" customWidth="1"/>
    <col min="6" max="6" width="0.2890625" style="1" hidden="1" customWidth="1"/>
    <col min="7" max="7" width="7.28125" style="1" hidden="1" customWidth="1"/>
    <col min="8" max="8" width="9.7109375" style="1" hidden="1" customWidth="1"/>
    <col min="9" max="10" width="9.7109375" style="1" customWidth="1"/>
    <col min="11" max="11" width="12.421875" style="1" customWidth="1"/>
    <col min="12" max="16384" width="3.57421875" style="1" customWidth="1"/>
  </cols>
  <sheetData>
    <row r="1" ht="15" hidden="1">
      <c r="H1" s="1" t="s">
        <v>0</v>
      </c>
    </row>
    <row r="2" spans="6:8" ht="15">
      <c r="F2" s="25"/>
      <c r="G2" s="25"/>
      <c r="H2" s="25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5">
      <c r="A4" s="128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5.5" customHeight="1">
      <c r="A5" s="141" t="s">
        <v>2</v>
      </c>
      <c r="B5" s="141"/>
      <c r="C5" s="136" t="s">
        <v>28</v>
      </c>
      <c r="D5" s="142" t="s">
        <v>40</v>
      </c>
      <c r="E5" s="142" t="s">
        <v>31</v>
      </c>
      <c r="F5" s="136" t="s">
        <v>3</v>
      </c>
      <c r="G5" s="136"/>
      <c r="H5" s="136" t="s">
        <v>4</v>
      </c>
      <c r="I5" s="136" t="s">
        <v>30</v>
      </c>
      <c r="J5" s="136" t="s">
        <v>42</v>
      </c>
      <c r="K5" s="136" t="s">
        <v>43</v>
      </c>
    </row>
    <row r="6" spans="1:11" ht="32.25" customHeight="1">
      <c r="A6" s="141"/>
      <c r="B6" s="141"/>
      <c r="C6" s="141"/>
      <c r="D6" s="142"/>
      <c r="E6" s="142"/>
      <c r="F6" s="33" t="s">
        <v>5</v>
      </c>
      <c r="G6" s="33" t="s">
        <v>6</v>
      </c>
      <c r="H6" s="136"/>
      <c r="I6" s="136"/>
      <c r="J6" s="136"/>
      <c r="K6" s="136"/>
    </row>
    <row r="7" spans="1:11" ht="14.25" customHeight="1">
      <c r="A7" s="137" t="s">
        <v>7</v>
      </c>
      <c r="B7" s="41">
        <v>1</v>
      </c>
      <c r="C7" s="42">
        <v>12388.8</v>
      </c>
      <c r="D7" s="43">
        <v>956.83</v>
      </c>
      <c r="E7" s="44">
        <v>0.34</v>
      </c>
      <c r="F7" s="35"/>
      <c r="G7" s="31"/>
      <c r="H7" s="31"/>
      <c r="I7" s="32">
        <v>683.12</v>
      </c>
      <c r="J7" s="43">
        <f>D7-I7</f>
        <v>273.71000000000004</v>
      </c>
      <c r="K7" s="52">
        <f aca="true" t="shared" si="0" ref="K7:K25">J7/C7</f>
        <v>0.022093342373756947</v>
      </c>
    </row>
    <row r="8" spans="1:11" ht="15">
      <c r="A8" s="138"/>
      <c r="B8" s="45">
        <v>2</v>
      </c>
      <c r="C8" s="46">
        <v>7207.5</v>
      </c>
      <c r="D8" s="43">
        <v>671.97</v>
      </c>
      <c r="E8" s="45"/>
      <c r="F8" s="36"/>
      <c r="G8" s="6"/>
      <c r="H8" s="6"/>
      <c r="I8" s="30">
        <v>496.49</v>
      </c>
      <c r="J8" s="43">
        <f aca="true" t="shared" si="1" ref="J8:J57">D8-I8</f>
        <v>175.48000000000002</v>
      </c>
      <c r="K8" s="52">
        <f t="shared" si="0"/>
        <v>0.024346860908775584</v>
      </c>
    </row>
    <row r="9" spans="1:11" ht="15">
      <c r="A9" s="138"/>
      <c r="B9" s="45">
        <v>3</v>
      </c>
      <c r="C9" s="46">
        <v>5560.6</v>
      </c>
      <c r="D9" s="43">
        <v>457</v>
      </c>
      <c r="E9" s="47">
        <v>2.3</v>
      </c>
      <c r="F9" s="36"/>
      <c r="G9" s="6"/>
      <c r="H9" s="6"/>
      <c r="I9" s="30">
        <v>394.64</v>
      </c>
      <c r="J9" s="43">
        <f t="shared" si="1"/>
        <v>62.360000000000014</v>
      </c>
      <c r="K9" s="52">
        <f t="shared" si="0"/>
        <v>0.011214617127648097</v>
      </c>
    </row>
    <row r="10" spans="1:11" ht="15">
      <c r="A10" s="138"/>
      <c r="B10" s="45">
        <v>4</v>
      </c>
      <c r="C10" s="46">
        <v>4607</v>
      </c>
      <c r="D10" s="43">
        <v>367.23</v>
      </c>
      <c r="E10" s="45"/>
      <c r="F10" s="36"/>
      <c r="G10" s="6"/>
      <c r="H10" s="6"/>
      <c r="I10" s="30">
        <v>247.36</v>
      </c>
      <c r="J10" s="43">
        <f t="shared" si="1"/>
        <v>119.87</v>
      </c>
      <c r="K10" s="52">
        <f t="shared" si="0"/>
        <v>0.026019101367484265</v>
      </c>
    </row>
    <row r="11" spans="1:11" ht="15">
      <c r="A11" s="138"/>
      <c r="B11" s="45">
        <v>5</v>
      </c>
      <c r="C11" s="46">
        <v>19301.4</v>
      </c>
      <c r="D11" s="43">
        <v>1461.7</v>
      </c>
      <c r="E11" s="47">
        <v>11.13</v>
      </c>
      <c r="F11" s="36"/>
      <c r="G11" s="6"/>
      <c r="H11" s="6"/>
      <c r="I11" s="30">
        <v>1347.2</v>
      </c>
      <c r="J11" s="43">
        <f t="shared" si="1"/>
        <v>114.5</v>
      </c>
      <c r="K11" s="52">
        <f t="shared" si="0"/>
        <v>0.005932212171137844</v>
      </c>
    </row>
    <row r="12" spans="1:11" ht="15">
      <c r="A12" s="138"/>
      <c r="B12" s="48" t="s">
        <v>8</v>
      </c>
      <c r="C12" s="46">
        <v>11272.5</v>
      </c>
      <c r="D12" s="47">
        <v>922.18</v>
      </c>
      <c r="E12" s="47">
        <v>17.9</v>
      </c>
      <c r="F12" s="37"/>
      <c r="G12" s="11"/>
      <c r="H12" s="6"/>
      <c r="I12" s="30">
        <v>718.61</v>
      </c>
      <c r="J12" s="43">
        <f t="shared" si="1"/>
        <v>203.56999999999994</v>
      </c>
      <c r="K12" s="53">
        <f t="shared" si="0"/>
        <v>0.018058993124861384</v>
      </c>
    </row>
    <row r="13" spans="1:11" ht="15">
      <c r="A13" s="138"/>
      <c r="B13" s="45">
        <v>6</v>
      </c>
      <c r="C13" s="46">
        <v>4592.5</v>
      </c>
      <c r="D13" s="47">
        <v>417.84</v>
      </c>
      <c r="E13" s="45"/>
      <c r="F13" s="36"/>
      <c r="G13" s="6"/>
      <c r="H13" s="6"/>
      <c r="I13" s="30">
        <v>336.58</v>
      </c>
      <c r="J13" s="43">
        <f t="shared" si="1"/>
        <v>81.25999999999999</v>
      </c>
      <c r="K13" s="52">
        <f t="shared" si="0"/>
        <v>0.017694066412629286</v>
      </c>
    </row>
    <row r="14" spans="1:11" ht="15">
      <c r="A14" s="138"/>
      <c r="B14" s="45" t="s">
        <v>9</v>
      </c>
      <c r="C14" s="46">
        <v>4608.3</v>
      </c>
      <c r="D14" s="47">
        <v>343</v>
      </c>
      <c r="E14" s="45"/>
      <c r="F14" s="36"/>
      <c r="G14" s="6"/>
      <c r="H14" s="6"/>
      <c r="I14" s="30">
        <v>265.36</v>
      </c>
      <c r="J14" s="43">
        <f t="shared" si="1"/>
        <v>77.63999999999999</v>
      </c>
      <c r="K14" s="52">
        <f t="shared" si="0"/>
        <v>0.01684786146735238</v>
      </c>
    </row>
    <row r="15" spans="1:11" ht="15">
      <c r="A15" s="138"/>
      <c r="B15" s="45">
        <v>7</v>
      </c>
      <c r="C15" s="46">
        <v>9561.9</v>
      </c>
      <c r="D15" s="47">
        <v>772.5</v>
      </c>
      <c r="E15" s="47">
        <v>2.4</v>
      </c>
      <c r="F15" s="36"/>
      <c r="G15" s="6"/>
      <c r="H15" s="6"/>
      <c r="I15" s="30">
        <v>599.16</v>
      </c>
      <c r="J15" s="43">
        <f t="shared" si="1"/>
        <v>173.34000000000003</v>
      </c>
      <c r="K15" s="52">
        <f t="shared" si="0"/>
        <v>0.018128196278982215</v>
      </c>
    </row>
    <row r="16" spans="1:11" ht="15">
      <c r="A16" s="138"/>
      <c r="B16" s="45">
        <v>8</v>
      </c>
      <c r="C16" s="46">
        <v>4573.6</v>
      </c>
      <c r="D16" s="47">
        <v>415.91</v>
      </c>
      <c r="E16" s="45"/>
      <c r="F16" s="36"/>
      <c r="G16" s="13"/>
      <c r="H16" s="6"/>
      <c r="I16" s="30">
        <v>321.9</v>
      </c>
      <c r="J16" s="43">
        <f t="shared" si="1"/>
        <v>94.01000000000005</v>
      </c>
      <c r="K16" s="52">
        <f t="shared" si="0"/>
        <v>0.020554923911142216</v>
      </c>
    </row>
    <row r="17" spans="1:11" ht="15">
      <c r="A17" s="138"/>
      <c r="B17" s="45">
        <v>9</v>
      </c>
      <c r="C17" s="46">
        <v>4877.3</v>
      </c>
      <c r="D17" s="47">
        <v>432.3</v>
      </c>
      <c r="E17" s="45"/>
      <c r="F17" s="36"/>
      <c r="G17" s="6"/>
      <c r="H17" s="6"/>
      <c r="I17" s="30">
        <v>323.17</v>
      </c>
      <c r="J17" s="43">
        <f t="shared" si="1"/>
        <v>109.13</v>
      </c>
      <c r="K17" s="52">
        <f t="shared" si="0"/>
        <v>0.022375084575482335</v>
      </c>
    </row>
    <row r="18" spans="1:11" ht="15">
      <c r="A18" s="138"/>
      <c r="B18" s="45">
        <v>10</v>
      </c>
      <c r="C18" s="46">
        <v>4550.5</v>
      </c>
      <c r="D18" s="47">
        <v>352.14</v>
      </c>
      <c r="E18" s="45"/>
      <c r="F18" s="36"/>
      <c r="G18" s="6"/>
      <c r="H18" s="6"/>
      <c r="I18" s="30">
        <v>257.67</v>
      </c>
      <c r="J18" s="43">
        <f t="shared" si="1"/>
        <v>94.46999999999997</v>
      </c>
      <c r="K18" s="52">
        <f t="shared" si="0"/>
        <v>0.020760356004834626</v>
      </c>
    </row>
    <row r="19" spans="1:11" ht="15">
      <c r="A19" s="138"/>
      <c r="B19" s="45">
        <v>12</v>
      </c>
      <c r="C19" s="46">
        <v>10282.3</v>
      </c>
      <c r="D19" s="49">
        <v>859</v>
      </c>
      <c r="E19" s="45"/>
      <c r="F19" s="36"/>
      <c r="G19" s="15"/>
      <c r="H19" s="6"/>
      <c r="I19" s="30">
        <v>686.38</v>
      </c>
      <c r="J19" s="43">
        <f t="shared" si="1"/>
        <v>172.62</v>
      </c>
      <c r="K19" s="52">
        <f t="shared" si="0"/>
        <v>0.016788072707468175</v>
      </c>
    </row>
    <row r="20" spans="1:11" ht="16.5" customHeight="1">
      <c r="A20" s="139" t="s">
        <v>10</v>
      </c>
      <c r="B20" s="45" t="s">
        <v>33</v>
      </c>
      <c r="C20" s="46">
        <v>2402.9</v>
      </c>
      <c r="D20" s="49">
        <v>153</v>
      </c>
      <c r="E20" s="45">
        <v>1.2</v>
      </c>
      <c r="F20" s="36"/>
      <c r="G20" s="15"/>
      <c r="H20" s="6"/>
      <c r="I20" s="30">
        <v>159.61</v>
      </c>
      <c r="J20" s="43">
        <f t="shared" si="1"/>
        <v>-6.610000000000014</v>
      </c>
      <c r="K20" s="52">
        <f t="shared" si="0"/>
        <v>-0.0027508427316992024</v>
      </c>
    </row>
    <row r="21" spans="1:11" ht="13.5" customHeight="1">
      <c r="A21" s="140"/>
      <c r="B21" s="45">
        <v>2</v>
      </c>
      <c r="C21" s="46">
        <v>3804.5</v>
      </c>
      <c r="D21" s="49">
        <v>308</v>
      </c>
      <c r="E21" s="45"/>
      <c r="F21" s="36"/>
      <c r="G21" s="6"/>
      <c r="H21" s="6"/>
      <c r="I21" s="30">
        <v>263.52</v>
      </c>
      <c r="J21" s="43">
        <f t="shared" si="1"/>
        <v>44.48000000000002</v>
      </c>
      <c r="K21" s="52">
        <f t="shared" si="0"/>
        <v>0.011691418057563416</v>
      </c>
    </row>
    <row r="22" spans="1:11" ht="15">
      <c r="A22" s="140"/>
      <c r="B22" s="45" t="s">
        <v>11</v>
      </c>
      <c r="C22" s="46">
        <v>8309.8</v>
      </c>
      <c r="D22" s="49">
        <v>648</v>
      </c>
      <c r="E22" s="45"/>
      <c r="F22" s="36"/>
      <c r="G22" s="6"/>
      <c r="H22" s="6"/>
      <c r="I22" s="30">
        <v>494.78</v>
      </c>
      <c r="J22" s="43">
        <f t="shared" si="1"/>
        <v>153.22000000000003</v>
      </c>
      <c r="K22" s="52">
        <f t="shared" si="0"/>
        <v>0.018438470239957646</v>
      </c>
    </row>
    <row r="23" spans="1:11" ht="15">
      <c r="A23" s="140"/>
      <c r="B23" s="45">
        <v>4</v>
      </c>
      <c r="C23" s="46">
        <v>16620.1</v>
      </c>
      <c r="D23" s="49">
        <v>1273</v>
      </c>
      <c r="E23" s="45">
        <v>2.6</v>
      </c>
      <c r="F23" s="36"/>
      <c r="G23" s="6"/>
      <c r="H23" s="6"/>
      <c r="I23" s="30">
        <v>1017.52</v>
      </c>
      <c r="J23" s="43">
        <f t="shared" si="1"/>
        <v>255.48000000000002</v>
      </c>
      <c r="K23" s="52">
        <f t="shared" si="0"/>
        <v>0.01537174866577217</v>
      </c>
    </row>
    <row r="24" spans="1:11" ht="15">
      <c r="A24" s="140"/>
      <c r="B24" s="45">
        <v>6</v>
      </c>
      <c r="C24" s="46">
        <v>4240.4</v>
      </c>
      <c r="D24" s="49">
        <v>325.72</v>
      </c>
      <c r="E24" s="45"/>
      <c r="F24" s="36"/>
      <c r="G24" s="6"/>
      <c r="H24" s="6"/>
      <c r="I24" s="30">
        <v>227.58</v>
      </c>
      <c r="J24" s="43">
        <f t="shared" si="1"/>
        <v>98.14000000000001</v>
      </c>
      <c r="K24" s="52">
        <f t="shared" si="0"/>
        <v>0.02314404301480993</v>
      </c>
    </row>
    <row r="25" spans="1:11" ht="15">
      <c r="A25" s="140"/>
      <c r="B25" s="45">
        <v>8</v>
      </c>
      <c r="C25" s="46">
        <v>4289.7</v>
      </c>
      <c r="D25" s="47">
        <v>371.58</v>
      </c>
      <c r="E25" s="45"/>
      <c r="F25" s="36"/>
      <c r="G25" s="6"/>
      <c r="H25" s="6"/>
      <c r="I25" s="30">
        <v>285.77</v>
      </c>
      <c r="J25" s="43">
        <f t="shared" si="1"/>
        <v>85.81</v>
      </c>
      <c r="K25" s="52">
        <f t="shared" si="0"/>
        <v>0.020003729864559294</v>
      </c>
    </row>
    <row r="26" spans="1:11" ht="15">
      <c r="A26" s="140"/>
      <c r="B26" s="45" t="s">
        <v>12</v>
      </c>
      <c r="C26" s="45">
        <v>8879.5</v>
      </c>
      <c r="D26" s="47">
        <v>859.26</v>
      </c>
      <c r="E26" s="45">
        <v>7.8</v>
      </c>
      <c r="F26" s="36"/>
      <c r="G26" s="6"/>
      <c r="H26" s="6"/>
      <c r="I26" s="30">
        <v>712.86</v>
      </c>
      <c r="J26" s="43">
        <f t="shared" si="1"/>
        <v>146.39999999999998</v>
      </c>
      <c r="K26" s="44">
        <v>0.0289</v>
      </c>
    </row>
    <row r="27" spans="1:11" ht="15">
      <c r="A27" s="140"/>
      <c r="B27" s="50" t="s">
        <v>13</v>
      </c>
      <c r="C27" s="47">
        <v>8873.4</v>
      </c>
      <c r="D27" s="47">
        <v>885.84</v>
      </c>
      <c r="E27" s="45">
        <v>4</v>
      </c>
      <c r="F27" s="36"/>
      <c r="G27" s="6"/>
      <c r="H27" s="6"/>
      <c r="I27" s="30">
        <v>678.94</v>
      </c>
      <c r="J27" s="43">
        <f t="shared" si="1"/>
        <v>206.89999999999998</v>
      </c>
      <c r="K27" s="52">
        <f>J27/8844.4</f>
        <v>0.023393333634842386</v>
      </c>
    </row>
    <row r="28" spans="1:11" ht="15">
      <c r="A28" s="137"/>
      <c r="B28" s="45">
        <v>10</v>
      </c>
      <c r="C28" s="46">
        <v>6256</v>
      </c>
      <c r="D28" s="47">
        <v>462</v>
      </c>
      <c r="E28" s="45"/>
      <c r="F28" s="36"/>
      <c r="G28" s="6"/>
      <c r="H28" s="6"/>
      <c r="I28" s="30">
        <v>406.16</v>
      </c>
      <c r="J28" s="43">
        <f t="shared" si="1"/>
        <v>55.839999999999975</v>
      </c>
      <c r="K28" s="52">
        <f aca="true" t="shared" si="2" ref="K28:K58">J28/C28</f>
        <v>0.008925831202046031</v>
      </c>
    </row>
    <row r="29" spans="1:25" ht="13.5" customHeight="1">
      <c r="A29" s="138" t="s">
        <v>14</v>
      </c>
      <c r="B29" s="45">
        <v>4</v>
      </c>
      <c r="C29" s="46">
        <v>6511</v>
      </c>
      <c r="D29" s="47">
        <v>618.95</v>
      </c>
      <c r="E29" s="45"/>
      <c r="F29" s="36"/>
      <c r="G29" s="6"/>
      <c r="H29" s="6"/>
      <c r="I29" s="30">
        <v>508.93</v>
      </c>
      <c r="J29" s="43">
        <f t="shared" si="1"/>
        <v>110.02000000000004</v>
      </c>
      <c r="K29" s="52">
        <f t="shared" si="2"/>
        <v>0.016897557978805103</v>
      </c>
      <c r="Y29" s="26"/>
    </row>
    <row r="30" spans="1:11" ht="15">
      <c r="A30" s="138"/>
      <c r="B30" s="45">
        <v>5</v>
      </c>
      <c r="C30" s="46">
        <v>8290</v>
      </c>
      <c r="D30" s="49">
        <v>596.95</v>
      </c>
      <c r="E30" s="45">
        <v>0.4</v>
      </c>
      <c r="F30" s="38"/>
      <c r="G30" s="17"/>
      <c r="H30" s="6"/>
      <c r="I30" s="30">
        <v>500.41</v>
      </c>
      <c r="J30" s="43">
        <f t="shared" si="1"/>
        <v>96.54000000000002</v>
      </c>
      <c r="K30" s="52">
        <f t="shared" si="2"/>
        <v>0.011645355850422198</v>
      </c>
    </row>
    <row r="31" spans="1:11" ht="15">
      <c r="A31" s="138"/>
      <c r="B31" s="45">
        <v>6</v>
      </c>
      <c r="C31" s="46">
        <v>5986</v>
      </c>
      <c r="D31" s="47">
        <v>515.3</v>
      </c>
      <c r="E31" s="45"/>
      <c r="F31" s="36"/>
      <c r="G31" s="6"/>
      <c r="H31" s="6"/>
      <c r="I31" s="30">
        <v>401.13</v>
      </c>
      <c r="J31" s="43">
        <f t="shared" si="1"/>
        <v>114.16999999999996</v>
      </c>
      <c r="K31" s="52">
        <f t="shared" si="2"/>
        <v>0.01907283661877714</v>
      </c>
    </row>
    <row r="32" spans="1:11" ht="15">
      <c r="A32" s="138"/>
      <c r="B32" s="45">
        <v>8</v>
      </c>
      <c r="C32" s="46">
        <v>2108.2</v>
      </c>
      <c r="D32" s="47">
        <v>144.3</v>
      </c>
      <c r="E32" s="45"/>
      <c r="F32" s="36"/>
      <c r="G32" s="6"/>
      <c r="H32" s="6"/>
      <c r="I32" s="30">
        <v>117.55</v>
      </c>
      <c r="J32" s="43">
        <f t="shared" si="1"/>
        <v>26.750000000000014</v>
      </c>
      <c r="K32" s="52">
        <f t="shared" si="2"/>
        <v>0.012688549473484497</v>
      </c>
    </row>
    <row r="33" spans="1:11" ht="15">
      <c r="A33" s="138"/>
      <c r="B33" s="45">
        <v>9</v>
      </c>
      <c r="C33" s="46">
        <v>9883.9</v>
      </c>
      <c r="D33" s="47">
        <v>716.75</v>
      </c>
      <c r="E33" s="45"/>
      <c r="F33" s="36"/>
      <c r="G33" s="6"/>
      <c r="H33" s="6"/>
      <c r="I33" s="30">
        <v>673.87</v>
      </c>
      <c r="J33" s="43">
        <f t="shared" si="1"/>
        <v>42.879999999999995</v>
      </c>
      <c r="K33" s="52">
        <f t="shared" si="2"/>
        <v>0.004338368457794999</v>
      </c>
    </row>
    <row r="34" spans="1:11" ht="15">
      <c r="A34" s="138"/>
      <c r="B34" s="45">
        <v>12</v>
      </c>
      <c r="C34" s="46">
        <v>6454.5</v>
      </c>
      <c r="D34" s="47">
        <v>613</v>
      </c>
      <c r="E34" s="47"/>
      <c r="F34" s="36"/>
      <c r="G34" s="6"/>
      <c r="H34" s="6"/>
      <c r="I34" s="30">
        <v>435.67</v>
      </c>
      <c r="J34" s="43">
        <f t="shared" si="1"/>
        <v>177.32999999999998</v>
      </c>
      <c r="K34" s="52">
        <f t="shared" si="2"/>
        <v>0.027473855449686262</v>
      </c>
    </row>
    <row r="35" spans="1:11" ht="15">
      <c r="A35" s="138"/>
      <c r="B35" s="45">
        <v>14</v>
      </c>
      <c r="C35" s="46">
        <v>5285.8</v>
      </c>
      <c r="D35" s="47">
        <v>436.5</v>
      </c>
      <c r="E35" s="45"/>
      <c r="F35" s="36"/>
      <c r="G35" s="6"/>
      <c r="H35" s="6"/>
      <c r="I35" s="30">
        <v>316.4</v>
      </c>
      <c r="J35" s="43">
        <f t="shared" si="1"/>
        <v>120.10000000000002</v>
      </c>
      <c r="K35" s="52">
        <f t="shared" si="2"/>
        <v>0.022721253168867535</v>
      </c>
    </row>
    <row r="36" spans="1:11" ht="15">
      <c r="A36" s="138"/>
      <c r="B36" s="45">
        <v>22</v>
      </c>
      <c r="C36" s="46">
        <v>5854.1</v>
      </c>
      <c r="D36" s="47">
        <v>449.89</v>
      </c>
      <c r="E36" s="45"/>
      <c r="F36" s="36"/>
      <c r="G36" s="6"/>
      <c r="H36" s="6"/>
      <c r="I36" s="30">
        <v>371.47</v>
      </c>
      <c r="J36" s="43">
        <f t="shared" si="1"/>
        <v>78.41999999999996</v>
      </c>
      <c r="K36" s="52">
        <f t="shared" si="2"/>
        <v>0.013395739737961421</v>
      </c>
    </row>
    <row r="37" spans="1:11" ht="13.5" customHeight="1">
      <c r="A37" s="139" t="s">
        <v>15</v>
      </c>
      <c r="B37" s="45" t="s">
        <v>16</v>
      </c>
      <c r="C37" s="46">
        <v>16008</v>
      </c>
      <c r="D37" s="47">
        <v>1321.1</v>
      </c>
      <c r="E37" s="47">
        <v>22.4</v>
      </c>
      <c r="F37" s="36"/>
      <c r="G37" s="6"/>
      <c r="H37" s="6"/>
      <c r="I37" s="30">
        <v>1041.87</v>
      </c>
      <c r="J37" s="43">
        <f t="shared" si="1"/>
        <v>279.23</v>
      </c>
      <c r="K37" s="52">
        <f t="shared" si="2"/>
        <v>0.01744315342328836</v>
      </c>
    </row>
    <row r="38" spans="1:11" ht="15">
      <c r="A38" s="140"/>
      <c r="B38" s="45" t="s">
        <v>17</v>
      </c>
      <c r="C38" s="46">
        <v>5223</v>
      </c>
      <c r="D38" s="47">
        <v>458.4</v>
      </c>
      <c r="E38" s="47">
        <v>7.9</v>
      </c>
      <c r="F38" s="36"/>
      <c r="G38" s="6"/>
      <c r="H38" s="6"/>
      <c r="I38" s="30">
        <v>338.87</v>
      </c>
      <c r="J38" s="43">
        <f t="shared" si="1"/>
        <v>119.52999999999997</v>
      </c>
      <c r="K38" s="52">
        <f t="shared" si="2"/>
        <v>0.022885314953092088</v>
      </c>
    </row>
    <row r="39" spans="1:11" ht="15">
      <c r="A39" s="140"/>
      <c r="B39" s="45" t="s">
        <v>18</v>
      </c>
      <c r="C39" s="46">
        <v>3843.5</v>
      </c>
      <c r="D39" s="47">
        <v>262.68</v>
      </c>
      <c r="E39" s="45"/>
      <c r="F39" s="36"/>
      <c r="G39" s="6"/>
      <c r="H39" s="6"/>
      <c r="I39" s="30">
        <v>180.03</v>
      </c>
      <c r="J39" s="43">
        <f t="shared" si="1"/>
        <v>82.65</v>
      </c>
      <c r="K39" s="52">
        <f t="shared" si="2"/>
        <v>0.021503837647977107</v>
      </c>
    </row>
    <row r="40" spans="1:11" ht="15">
      <c r="A40" s="140"/>
      <c r="B40" s="45" t="s">
        <v>19</v>
      </c>
      <c r="C40" s="46">
        <v>1281.2</v>
      </c>
      <c r="D40" s="47">
        <v>103.5</v>
      </c>
      <c r="E40" s="45"/>
      <c r="F40" s="36"/>
      <c r="G40" s="6"/>
      <c r="H40" s="6"/>
      <c r="I40" s="30">
        <v>79.81</v>
      </c>
      <c r="J40" s="43">
        <f t="shared" si="1"/>
        <v>23.689999999999998</v>
      </c>
      <c r="K40" s="52">
        <f t="shared" si="2"/>
        <v>0.018490477677177642</v>
      </c>
    </row>
    <row r="41" spans="1:11" ht="15">
      <c r="A41" s="140"/>
      <c r="B41" s="45">
        <v>7</v>
      </c>
      <c r="C41" s="46">
        <v>8117.5</v>
      </c>
      <c r="D41" s="47">
        <v>590.9</v>
      </c>
      <c r="E41" s="47">
        <v>1.6</v>
      </c>
      <c r="F41" s="36"/>
      <c r="G41" s="6"/>
      <c r="H41" s="6"/>
      <c r="I41" s="30">
        <v>435.81</v>
      </c>
      <c r="J41" s="43">
        <f t="shared" si="1"/>
        <v>155.08999999999997</v>
      </c>
      <c r="K41" s="52">
        <f t="shared" si="2"/>
        <v>0.01910563597166615</v>
      </c>
    </row>
    <row r="42" spans="1:11" ht="15">
      <c r="A42" s="140"/>
      <c r="B42" s="45">
        <v>11</v>
      </c>
      <c r="C42" s="46">
        <v>1945.5</v>
      </c>
      <c r="D42" s="47">
        <v>202.1</v>
      </c>
      <c r="E42" s="45"/>
      <c r="F42" s="36"/>
      <c r="G42" s="6"/>
      <c r="H42" s="6"/>
      <c r="I42" s="30">
        <v>139.57</v>
      </c>
      <c r="J42" s="43">
        <f t="shared" si="1"/>
        <v>62.53</v>
      </c>
      <c r="K42" s="52">
        <f t="shared" si="2"/>
        <v>0.032140837830891805</v>
      </c>
    </row>
    <row r="43" spans="1:11" ht="15">
      <c r="A43" s="140"/>
      <c r="B43" s="45">
        <v>13</v>
      </c>
      <c r="C43" s="46">
        <v>1268.6</v>
      </c>
      <c r="D43" s="47">
        <v>109.31</v>
      </c>
      <c r="E43" s="45"/>
      <c r="F43" s="36"/>
      <c r="G43" s="6"/>
      <c r="H43" s="6"/>
      <c r="I43" s="30">
        <v>89.73</v>
      </c>
      <c r="J43" s="43">
        <f t="shared" si="1"/>
        <v>19.58</v>
      </c>
      <c r="K43" s="52">
        <f t="shared" si="2"/>
        <v>0.01543433706448053</v>
      </c>
    </row>
    <row r="44" spans="1:11" ht="15">
      <c r="A44" s="140"/>
      <c r="B44" s="45">
        <v>16</v>
      </c>
      <c r="C44" s="46">
        <v>9881.2</v>
      </c>
      <c r="D44" s="47">
        <v>1289.73</v>
      </c>
      <c r="E44" s="45">
        <v>1</v>
      </c>
      <c r="F44" s="36"/>
      <c r="G44" s="6"/>
      <c r="H44" s="6"/>
      <c r="I44" s="30">
        <v>1012.86</v>
      </c>
      <c r="J44" s="43">
        <f t="shared" si="1"/>
        <v>276.87</v>
      </c>
      <c r="K44" s="52">
        <f t="shared" si="2"/>
        <v>0.028019876128405456</v>
      </c>
    </row>
    <row r="45" spans="1:11" ht="15">
      <c r="A45" s="137"/>
      <c r="B45" s="45">
        <v>17</v>
      </c>
      <c r="C45" s="46">
        <v>5850.7</v>
      </c>
      <c r="D45" s="47">
        <v>438.9</v>
      </c>
      <c r="E45" s="45"/>
      <c r="F45" s="36"/>
      <c r="G45" s="6"/>
      <c r="H45" s="6"/>
      <c r="I45" s="30">
        <v>334.17</v>
      </c>
      <c r="J45" s="43">
        <f t="shared" si="1"/>
        <v>104.72999999999996</v>
      </c>
      <c r="K45" s="52">
        <f t="shared" si="2"/>
        <v>0.017900422171705944</v>
      </c>
    </row>
    <row r="46" spans="1:11" ht="13.5" customHeight="1">
      <c r="A46" s="132" t="s">
        <v>20</v>
      </c>
      <c r="B46" s="45">
        <v>4</v>
      </c>
      <c r="C46" s="46">
        <v>3366.7</v>
      </c>
      <c r="D46" s="47">
        <v>339</v>
      </c>
      <c r="E46" s="45"/>
      <c r="F46" s="36"/>
      <c r="G46" s="6"/>
      <c r="H46" s="6"/>
      <c r="I46" s="30">
        <v>227.85</v>
      </c>
      <c r="J46" s="43">
        <f t="shared" si="1"/>
        <v>111.15</v>
      </c>
      <c r="K46" s="52">
        <f t="shared" si="2"/>
        <v>0.033014524608667245</v>
      </c>
    </row>
    <row r="47" spans="1:11" ht="15">
      <c r="A47" s="132"/>
      <c r="B47" s="45">
        <v>10</v>
      </c>
      <c r="C47" s="46">
        <v>3255.6</v>
      </c>
      <c r="D47" s="47">
        <v>275.18</v>
      </c>
      <c r="E47" s="45"/>
      <c r="F47" s="36"/>
      <c r="G47" s="6"/>
      <c r="H47" s="6"/>
      <c r="I47" s="30">
        <v>188.08</v>
      </c>
      <c r="J47" s="43">
        <f t="shared" si="1"/>
        <v>87.1</v>
      </c>
      <c r="K47" s="52">
        <f t="shared" si="2"/>
        <v>0.02675390097063521</v>
      </c>
    </row>
    <row r="48" spans="1:11" ht="13.5" customHeight="1">
      <c r="A48" s="133" t="s">
        <v>21</v>
      </c>
      <c r="B48" s="45">
        <v>6</v>
      </c>
      <c r="C48" s="46">
        <v>8885.1</v>
      </c>
      <c r="D48" s="49">
        <v>900.29</v>
      </c>
      <c r="E48" s="45"/>
      <c r="F48" s="36"/>
      <c r="G48" s="6"/>
      <c r="H48" s="6"/>
      <c r="I48" s="30">
        <v>644.92</v>
      </c>
      <c r="J48" s="43">
        <f t="shared" si="1"/>
        <v>255.37</v>
      </c>
      <c r="K48" s="52">
        <f t="shared" si="2"/>
        <v>0.028741376011524912</v>
      </c>
    </row>
    <row r="49" spans="1:11" ht="15">
      <c r="A49" s="134"/>
      <c r="B49" s="45" t="s">
        <v>9</v>
      </c>
      <c r="C49" s="46">
        <v>2307.7</v>
      </c>
      <c r="D49" s="47">
        <v>262.69</v>
      </c>
      <c r="E49" s="47">
        <v>2.3</v>
      </c>
      <c r="F49" s="36"/>
      <c r="G49" s="6"/>
      <c r="H49" s="6"/>
      <c r="I49" s="30">
        <v>183.52</v>
      </c>
      <c r="J49" s="43">
        <f t="shared" si="1"/>
        <v>79.16999999999999</v>
      </c>
      <c r="K49" s="52">
        <f t="shared" si="2"/>
        <v>0.03430688564371452</v>
      </c>
    </row>
    <row r="50" spans="1:11" ht="15">
      <c r="A50" s="134"/>
      <c r="B50" s="45" t="s">
        <v>22</v>
      </c>
      <c r="C50" s="46">
        <v>2250.2</v>
      </c>
      <c r="D50" s="49">
        <v>209.77</v>
      </c>
      <c r="E50" s="45"/>
      <c r="F50" s="36"/>
      <c r="G50" s="6"/>
      <c r="H50" s="6"/>
      <c r="I50" s="30">
        <v>147.38</v>
      </c>
      <c r="J50" s="43">
        <f t="shared" si="1"/>
        <v>62.390000000000015</v>
      </c>
      <c r="K50" s="54">
        <f t="shared" si="2"/>
        <v>0.027726424317838422</v>
      </c>
    </row>
    <row r="51" spans="1:11" ht="15">
      <c r="A51" s="134"/>
      <c r="B51" s="45">
        <v>8</v>
      </c>
      <c r="C51" s="46">
        <v>8887.1</v>
      </c>
      <c r="D51" s="47">
        <v>850.28</v>
      </c>
      <c r="E51" s="47">
        <v>1.6</v>
      </c>
      <c r="F51" s="36"/>
      <c r="G51" s="6"/>
      <c r="H51" s="6"/>
      <c r="I51" s="30">
        <v>698.33</v>
      </c>
      <c r="J51" s="43">
        <f t="shared" si="1"/>
        <v>151.94999999999993</v>
      </c>
      <c r="K51" s="54">
        <f t="shared" si="2"/>
        <v>0.017097815935457002</v>
      </c>
    </row>
    <row r="52" spans="1:11" ht="15">
      <c r="A52" s="134"/>
      <c r="B52" s="45" t="s">
        <v>23</v>
      </c>
      <c r="C52" s="46">
        <v>2244.9</v>
      </c>
      <c r="D52" s="47">
        <v>246.02</v>
      </c>
      <c r="E52" s="45"/>
      <c r="F52" s="36"/>
      <c r="G52" s="9"/>
      <c r="H52" s="6"/>
      <c r="I52" s="30">
        <v>169.05</v>
      </c>
      <c r="J52" s="43">
        <f t="shared" si="1"/>
        <v>76.97</v>
      </c>
      <c r="K52" s="54">
        <f t="shared" si="2"/>
        <v>0.034286605193995276</v>
      </c>
    </row>
    <row r="53" spans="1:11" ht="15">
      <c r="A53" s="134"/>
      <c r="B53" s="45" t="s">
        <v>24</v>
      </c>
      <c r="C53" s="46">
        <v>2280</v>
      </c>
      <c r="D53" s="49">
        <v>226.14</v>
      </c>
      <c r="E53" s="45"/>
      <c r="F53" s="36"/>
      <c r="G53" s="17"/>
      <c r="H53" s="6"/>
      <c r="I53" s="30">
        <v>155.79</v>
      </c>
      <c r="J53" s="43">
        <f t="shared" si="1"/>
        <v>70.35</v>
      </c>
      <c r="K53" s="52">
        <f t="shared" si="2"/>
        <v>0.030855263157894733</v>
      </c>
    </row>
    <row r="54" spans="1:11" ht="15">
      <c r="A54" s="134"/>
      <c r="B54" s="45">
        <v>10</v>
      </c>
      <c r="C54" s="46">
        <v>8922.28</v>
      </c>
      <c r="D54" s="49">
        <v>812.36</v>
      </c>
      <c r="E54" s="47">
        <v>0.6</v>
      </c>
      <c r="F54" s="36"/>
      <c r="G54" s="6"/>
      <c r="H54" s="6"/>
      <c r="I54" s="30">
        <v>704.96</v>
      </c>
      <c r="J54" s="43">
        <f t="shared" si="1"/>
        <v>107.39999999999998</v>
      </c>
      <c r="K54" s="52">
        <f t="shared" si="2"/>
        <v>0.012037281950353494</v>
      </c>
    </row>
    <row r="55" spans="1:11" ht="15">
      <c r="A55" s="134"/>
      <c r="B55" s="45" t="s">
        <v>25</v>
      </c>
      <c r="C55" s="46">
        <v>2293.8</v>
      </c>
      <c r="D55" s="49">
        <v>220.6</v>
      </c>
      <c r="E55" s="45">
        <v>0.5</v>
      </c>
      <c r="F55" s="36"/>
      <c r="G55" s="17"/>
      <c r="H55" s="6"/>
      <c r="I55" s="30">
        <v>158.89</v>
      </c>
      <c r="J55" s="43">
        <f t="shared" si="1"/>
        <v>61.71000000000001</v>
      </c>
      <c r="K55" s="52">
        <f t="shared" si="2"/>
        <v>0.026902955793879153</v>
      </c>
    </row>
    <row r="56" spans="1:11" ht="15">
      <c r="A56" s="134"/>
      <c r="B56" s="45" t="s">
        <v>26</v>
      </c>
      <c r="C56" s="46">
        <v>2233.5</v>
      </c>
      <c r="D56" s="49">
        <v>230.27</v>
      </c>
      <c r="E56" s="45"/>
      <c r="F56" s="36"/>
      <c r="G56" s="17"/>
      <c r="H56" s="6"/>
      <c r="I56" s="30">
        <v>166.55</v>
      </c>
      <c r="J56" s="43">
        <f t="shared" si="1"/>
        <v>63.72</v>
      </c>
      <c r="K56" s="52">
        <v>0</v>
      </c>
    </row>
    <row r="57" spans="1:11" ht="29.25" customHeight="1">
      <c r="A57" s="34" t="s">
        <v>32</v>
      </c>
      <c r="B57" s="45">
        <v>14</v>
      </c>
      <c r="C57" s="46">
        <v>5608.8</v>
      </c>
      <c r="D57" s="47">
        <v>463.12</v>
      </c>
      <c r="E57" s="45">
        <v>5.1</v>
      </c>
      <c r="F57" s="36"/>
      <c r="G57" s="6"/>
      <c r="H57" s="6"/>
      <c r="I57" s="30">
        <v>456.79</v>
      </c>
      <c r="J57" s="43">
        <f t="shared" si="1"/>
        <v>6.329999999999984</v>
      </c>
      <c r="K57" s="52">
        <f t="shared" si="2"/>
        <v>0.0011285836542575924</v>
      </c>
    </row>
    <row r="58" spans="1:11" ht="13.5" customHeight="1">
      <c r="A58" s="121" t="s">
        <v>27</v>
      </c>
      <c r="B58" s="135"/>
      <c r="C58" s="39">
        <f>SUM(C7:C57)</f>
        <v>323388.88</v>
      </c>
      <c r="D58" s="40">
        <v>27619.98</v>
      </c>
      <c r="E58" s="40">
        <f>SUM(E7:E57)</f>
        <v>93.06999999999998</v>
      </c>
      <c r="F58" s="21">
        <f>SUM(F7:F56)</f>
        <v>0</v>
      </c>
      <c r="G58" s="21">
        <f>SUM(G7:G56)</f>
        <v>0</v>
      </c>
      <c r="H58" s="21">
        <f>SUM(H7:H56)</f>
        <v>0</v>
      </c>
      <c r="I58" s="21">
        <f>SUM(I7:I57)</f>
        <v>21804.64</v>
      </c>
      <c r="J58" s="40">
        <f>SUM(J7:J57)</f>
        <v>5815.34</v>
      </c>
      <c r="K58" s="51">
        <f t="shared" si="2"/>
        <v>0.017982498346881932</v>
      </c>
    </row>
    <row r="61" spans="1:3" ht="15">
      <c r="A61" s="23" t="s">
        <v>29</v>
      </c>
      <c r="B61" s="23"/>
      <c r="C61" s="24"/>
    </row>
  </sheetData>
  <sheetProtection/>
  <mergeCells count="18">
    <mergeCell ref="A3:J3"/>
    <mergeCell ref="A4:K4"/>
    <mergeCell ref="A5:B6"/>
    <mergeCell ref="C5:C6"/>
    <mergeCell ref="D5:D6"/>
    <mergeCell ref="E5:E6"/>
    <mergeCell ref="F5:G5"/>
    <mergeCell ref="H5:H6"/>
    <mergeCell ref="I5:I6"/>
    <mergeCell ref="A46:A47"/>
    <mergeCell ref="A48:A56"/>
    <mergeCell ref="A58:B58"/>
    <mergeCell ref="J5:J6"/>
    <mergeCell ref="K5:K6"/>
    <mergeCell ref="A7:A19"/>
    <mergeCell ref="A20:A28"/>
    <mergeCell ref="A29:A36"/>
    <mergeCell ref="A37:A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53">
      <selection activeCell="AA18" sqref="AA18"/>
    </sheetView>
  </sheetViews>
  <sheetFormatPr defaultColWidth="3.57421875" defaultRowHeight="15"/>
  <cols>
    <col min="1" max="1" width="6.28125" style="1" customWidth="1"/>
    <col min="2" max="2" width="5.421875" style="1" customWidth="1"/>
    <col min="3" max="3" width="8.8515625" style="1" customWidth="1"/>
    <col min="4" max="4" width="13.140625" style="1" customWidth="1"/>
    <col min="5" max="5" width="8.421875" style="1" customWidth="1"/>
    <col min="6" max="6" width="0.2890625" style="1" hidden="1" customWidth="1"/>
    <col min="7" max="7" width="7.28125" style="1" hidden="1" customWidth="1"/>
    <col min="8" max="8" width="9.7109375" style="1" hidden="1" customWidth="1"/>
    <col min="9" max="10" width="9.7109375" style="1" customWidth="1"/>
    <col min="11" max="11" width="12.421875" style="1" customWidth="1"/>
    <col min="12" max="16384" width="3.57421875" style="1" customWidth="1"/>
  </cols>
  <sheetData>
    <row r="1" ht="15" hidden="1">
      <c r="H1" s="1" t="s">
        <v>0</v>
      </c>
    </row>
    <row r="2" spans="6:8" ht="15">
      <c r="F2" s="25"/>
      <c r="G2" s="25"/>
      <c r="H2" s="25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5">
      <c r="A4" s="128" t="s">
        <v>44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5.5" customHeight="1">
      <c r="A5" s="141" t="s">
        <v>2</v>
      </c>
      <c r="B5" s="141"/>
      <c r="C5" s="136" t="s">
        <v>28</v>
      </c>
      <c r="D5" s="142" t="s">
        <v>40</v>
      </c>
      <c r="E5" s="142" t="s">
        <v>31</v>
      </c>
      <c r="F5" s="136" t="s">
        <v>3</v>
      </c>
      <c r="G5" s="136"/>
      <c r="H5" s="136" t="s">
        <v>4</v>
      </c>
      <c r="I5" s="136" t="s">
        <v>30</v>
      </c>
      <c r="J5" s="136" t="s">
        <v>42</v>
      </c>
      <c r="K5" s="136" t="s">
        <v>43</v>
      </c>
    </row>
    <row r="6" spans="1:11" ht="32.25" customHeight="1">
      <c r="A6" s="141"/>
      <c r="B6" s="141"/>
      <c r="C6" s="141"/>
      <c r="D6" s="142"/>
      <c r="E6" s="142"/>
      <c r="F6" s="33" t="s">
        <v>5</v>
      </c>
      <c r="G6" s="33" t="s">
        <v>6</v>
      </c>
      <c r="H6" s="136"/>
      <c r="I6" s="136"/>
      <c r="J6" s="136"/>
      <c r="K6" s="136"/>
    </row>
    <row r="7" spans="1:11" ht="14.25" customHeight="1">
      <c r="A7" s="137" t="s">
        <v>7</v>
      </c>
      <c r="B7" s="41">
        <v>1</v>
      </c>
      <c r="C7" s="42">
        <v>12388.8</v>
      </c>
      <c r="D7" s="55">
        <v>926.15</v>
      </c>
      <c r="E7" s="44">
        <v>0.34</v>
      </c>
      <c r="F7" s="35"/>
      <c r="G7" s="31"/>
      <c r="H7" s="31"/>
      <c r="I7" s="58">
        <v>730.65</v>
      </c>
      <c r="J7" s="43">
        <f>D7-I7</f>
        <v>195.5</v>
      </c>
      <c r="K7" s="52">
        <f aca="true" t="shared" si="0" ref="K7:K25">J7/C7</f>
        <v>0.01578038228076973</v>
      </c>
    </row>
    <row r="8" spans="1:20" ht="15">
      <c r="A8" s="138"/>
      <c r="B8" s="45">
        <v>2</v>
      </c>
      <c r="C8" s="46">
        <v>7207.5</v>
      </c>
      <c r="D8" s="55">
        <v>628.92</v>
      </c>
      <c r="E8" s="45"/>
      <c r="F8" s="36"/>
      <c r="G8" s="6"/>
      <c r="H8" s="6"/>
      <c r="I8" s="59">
        <v>460.067</v>
      </c>
      <c r="J8" s="43">
        <f aca="true" t="shared" si="1" ref="J8:J57">D8-I8</f>
        <v>168.85299999999995</v>
      </c>
      <c r="K8" s="52">
        <f t="shared" si="0"/>
        <v>0.023427402011793264</v>
      </c>
      <c r="T8" s="56"/>
    </row>
    <row r="9" spans="1:11" ht="15">
      <c r="A9" s="138"/>
      <c r="B9" s="45">
        <v>3</v>
      </c>
      <c r="C9" s="46">
        <v>5560.6</v>
      </c>
      <c r="D9" s="55">
        <v>425</v>
      </c>
      <c r="E9" s="47">
        <v>2.1</v>
      </c>
      <c r="F9" s="36"/>
      <c r="G9" s="6"/>
      <c r="H9" s="6"/>
      <c r="I9" s="59">
        <v>414.75</v>
      </c>
      <c r="J9" s="43">
        <f t="shared" si="1"/>
        <v>10.25</v>
      </c>
      <c r="K9" s="52">
        <f t="shared" si="0"/>
        <v>0.0018433262597561412</v>
      </c>
    </row>
    <row r="10" spans="1:11" ht="15">
      <c r="A10" s="138"/>
      <c r="B10" s="45">
        <v>4</v>
      </c>
      <c r="C10" s="46">
        <v>4607</v>
      </c>
      <c r="D10" s="55">
        <v>377.86</v>
      </c>
      <c r="E10" s="45"/>
      <c r="F10" s="36"/>
      <c r="G10" s="6"/>
      <c r="H10" s="6"/>
      <c r="I10" s="59">
        <v>319.875</v>
      </c>
      <c r="J10" s="43">
        <f t="shared" si="1"/>
        <v>57.985000000000014</v>
      </c>
      <c r="K10" s="52">
        <f t="shared" si="0"/>
        <v>0.012586281745170395</v>
      </c>
    </row>
    <row r="11" spans="1:11" ht="15">
      <c r="A11" s="138"/>
      <c r="B11" s="45">
        <v>5</v>
      </c>
      <c r="C11" s="46">
        <v>19301.4</v>
      </c>
      <c r="D11" s="57">
        <v>1401.1</v>
      </c>
      <c r="E11" s="47">
        <v>14.63</v>
      </c>
      <c r="F11" s="36"/>
      <c r="G11" s="6"/>
      <c r="H11" s="6"/>
      <c r="I11" s="59">
        <v>1080.82</v>
      </c>
      <c r="J11" s="43">
        <f t="shared" si="1"/>
        <v>320.28</v>
      </c>
      <c r="K11" s="52">
        <f t="shared" si="0"/>
        <v>0.01659361497093475</v>
      </c>
    </row>
    <row r="12" spans="1:11" ht="15">
      <c r="A12" s="138"/>
      <c r="B12" s="48" t="s">
        <v>8</v>
      </c>
      <c r="C12" s="46">
        <v>11272.5</v>
      </c>
      <c r="D12" s="47">
        <v>906.51</v>
      </c>
      <c r="E12" s="47">
        <v>11.9</v>
      </c>
      <c r="F12" s="37"/>
      <c r="G12" s="11"/>
      <c r="H12" s="6"/>
      <c r="I12" s="59">
        <v>714.65</v>
      </c>
      <c r="J12" s="43">
        <f t="shared" si="1"/>
        <v>191.86</v>
      </c>
      <c r="K12" s="53">
        <f t="shared" si="0"/>
        <v>0.017020181858505214</v>
      </c>
    </row>
    <row r="13" spans="1:11" ht="15">
      <c r="A13" s="138"/>
      <c r="B13" s="45">
        <v>6</v>
      </c>
      <c r="C13" s="46">
        <v>4592.5</v>
      </c>
      <c r="D13" s="47">
        <v>373.76</v>
      </c>
      <c r="E13" s="45"/>
      <c r="F13" s="36"/>
      <c r="G13" s="6"/>
      <c r="H13" s="6"/>
      <c r="I13" s="59">
        <v>250.539</v>
      </c>
      <c r="J13" s="43">
        <f t="shared" si="1"/>
        <v>123.221</v>
      </c>
      <c r="K13" s="52">
        <f t="shared" si="0"/>
        <v>0.026830919978225367</v>
      </c>
    </row>
    <row r="14" spans="1:11" ht="15">
      <c r="A14" s="138"/>
      <c r="B14" s="45" t="s">
        <v>9</v>
      </c>
      <c r="C14" s="46">
        <v>4608.3</v>
      </c>
      <c r="D14" s="57">
        <v>352</v>
      </c>
      <c r="E14" s="45"/>
      <c r="F14" s="36"/>
      <c r="G14" s="6"/>
      <c r="H14" s="6"/>
      <c r="I14" s="59">
        <v>272.428</v>
      </c>
      <c r="J14" s="43">
        <f t="shared" si="1"/>
        <v>79.572</v>
      </c>
      <c r="K14" s="52">
        <f t="shared" si="0"/>
        <v>0.017267105006184492</v>
      </c>
    </row>
    <row r="15" spans="1:11" ht="15">
      <c r="A15" s="138"/>
      <c r="B15" s="45">
        <v>7</v>
      </c>
      <c r="C15" s="46">
        <v>9561.9</v>
      </c>
      <c r="D15" s="47">
        <v>718.3</v>
      </c>
      <c r="E15" s="47">
        <v>2.3</v>
      </c>
      <c r="F15" s="36"/>
      <c r="G15" s="6"/>
      <c r="H15" s="6"/>
      <c r="I15" s="59">
        <v>668.97</v>
      </c>
      <c r="J15" s="43">
        <f t="shared" si="1"/>
        <v>49.32999999999993</v>
      </c>
      <c r="K15" s="52">
        <f t="shared" si="0"/>
        <v>0.0051590165134544315</v>
      </c>
    </row>
    <row r="16" spans="1:11" ht="15">
      <c r="A16" s="138"/>
      <c r="B16" s="45">
        <v>8</v>
      </c>
      <c r="C16" s="46">
        <v>4573.6</v>
      </c>
      <c r="D16" s="47">
        <v>440.19</v>
      </c>
      <c r="E16" s="45"/>
      <c r="F16" s="36"/>
      <c r="G16" s="13"/>
      <c r="H16" s="6"/>
      <c r="I16" s="59">
        <v>363.897</v>
      </c>
      <c r="J16" s="43">
        <f t="shared" si="1"/>
        <v>76.293</v>
      </c>
      <c r="K16" s="52">
        <f t="shared" si="0"/>
        <v>0.016681170194157775</v>
      </c>
    </row>
    <row r="17" spans="1:11" ht="15">
      <c r="A17" s="138"/>
      <c r="B17" s="45">
        <v>9</v>
      </c>
      <c r="C17" s="46">
        <v>4877.3</v>
      </c>
      <c r="D17" s="47">
        <v>433.9</v>
      </c>
      <c r="E17" s="45"/>
      <c r="F17" s="36"/>
      <c r="G17" s="6"/>
      <c r="H17" s="6"/>
      <c r="I17" s="59">
        <v>298.58</v>
      </c>
      <c r="J17" s="43">
        <f t="shared" si="1"/>
        <v>135.32</v>
      </c>
      <c r="K17" s="52">
        <f t="shared" si="0"/>
        <v>0.027744858835831297</v>
      </c>
    </row>
    <row r="18" spans="1:11" ht="15">
      <c r="A18" s="138"/>
      <c r="B18" s="45">
        <v>10</v>
      </c>
      <c r="C18" s="46">
        <v>4550.5</v>
      </c>
      <c r="D18" s="47">
        <v>345.5</v>
      </c>
      <c r="E18" s="45"/>
      <c r="F18" s="36"/>
      <c r="G18" s="6"/>
      <c r="H18" s="6"/>
      <c r="I18" s="59">
        <v>322.708</v>
      </c>
      <c r="J18" s="43">
        <f t="shared" si="1"/>
        <v>22.791999999999973</v>
      </c>
      <c r="K18" s="52">
        <f t="shared" si="0"/>
        <v>0.0050086803647950715</v>
      </c>
    </row>
    <row r="19" spans="1:11" ht="15">
      <c r="A19" s="138"/>
      <c r="B19" s="45">
        <v>12</v>
      </c>
      <c r="C19" s="46">
        <v>10282.3</v>
      </c>
      <c r="D19" s="49">
        <v>823</v>
      </c>
      <c r="E19" s="45"/>
      <c r="F19" s="36"/>
      <c r="G19" s="15"/>
      <c r="H19" s="6"/>
      <c r="I19" s="59">
        <v>710.914</v>
      </c>
      <c r="J19" s="43">
        <f t="shared" si="1"/>
        <v>112.08600000000001</v>
      </c>
      <c r="K19" s="52">
        <f t="shared" si="0"/>
        <v>0.010900868482732464</v>
      </c>
    </row>
    <row r="20" spans="1:11" ht="16.5" customHeight="1">
      <c r="A20" s="139" t="s">
        <v>10</v>
      </c>
      <c r="B20" s="45" t="s">
        <v>33</v>
      </c>
      <c r="C20" s="46">
        <v>2402.9</v>
      </c>
      <c r="D20" s="49">
        <v>137.8</v>
      </c>
      <c r="E20" s="45">
        <v>0.2</v>
      </c>
      <c r="F20" s="36"/>
      <c r="G20" s="15"/>
      <c r="H20" s="6"/>
      <c r="I20" s="59">
        <v>155.911</v>
      </c>
      <c r="J20" s="43">
        <f t="shared" si="1"/>
        <v>-18.11099999999999</v>
      </c>
      <c r="K20" s="52">
        <f t="shared" si="0"/>
        <v>-0.007537142619334965</v>
      </c>
    </row>
    <row r="21" spans="1:11" ht="13.5" customHeight="1">
      <c r="A21" s="140"/>
      <c r="B21" s="45">
        <v>2</v>
      </c>
      <c r="C21" s="46">
        <v>3804.5</v>
      </c>
      <c r="D21" s="49">
        <v>295</v>
      </c>
      <c r="E21" s="45"/>
      <c r="F21" s="36"/>
      <c r="G21" s="6"/>
      <c r="H21" s="6"/>
      <c r="I21" s="59">
        <v>254</v>
      </c>
      <c r="J21" s="43">
        <f t="shared" si="1"/>
        <v>41</v>
      </c>
      <c r="K21" s="52">
        <f t="shared" si="0"/>
        <v>0.01077671178867131</v>
      </c>
    </row>
    <row r="22" spans="1:11" ht="15">
      <c r="A22" s="140"/>
      <c r="B22" s="45" t="s">
        <v>11</v>
      </c>
      <c r="C22" s="46">
        <v>8309.8</v>
      </c>
      <c r="D22" s="49">
        <v>597</v>
      </c>
      <c r="E22" s="45"/>
      <c r="F22" s="36"/>
      <c r="G22" s="6"/>
      <c r="H22" s="6"/>
      <c r="I22" s="59">
        <v>440.174</v>
      </c>
      <c r="J22" s="43">
        <f t="shared" si="1"/>
        <v>156.82600000000002</v>
      </c>
      <c r="K22" s="52">
        <f t="shared" si="0"/>
        <v>0.01887241570194229</v>
      </c>
    </row>
    <row r="23" spans="1:11" ht="15">
      <c r="A23" s="140"/>
      <c r="B23" s="45">
        <v>4</v>
      </c>
      <c r="C23" s="46">
        <v>16620.1</v>
      </c>
      <c r="D23" s="49">
        <v>1280</v>
      </c>
      <c r="E23" s="45">
        <v>2.9</v>
      </c>
      <c r="F23" s="36"/>
      <c r="G23" s="6"/>
      <c r="H23" s="6"/>
      <c r="I23" s="59">
        <v>1031.46</v>
      </c>
      <c r="J23" s="43">
        <f t="shared" si="1"/>
        <v>248.53999999999996</v>
      </c>
      <c r="K23" s="52">
        <f t="shared" si="0"/>
        <v>0.014954181984464594</v>
      </c>
    </row>
    <row r="24" spans="1:11" ht="15">
      <c r="A24" s="140"/>
      <c r="B24" s="45">
        <v>6</v>
      </c>
      <c r="C24" s="46">
        <v>4240.4</v>
      </c>
      <c r="D24" s="49">
        <v>351.55</v>
      </c>
      <c r="E24" s="45"/>
      <c r="F24" s="36"/>
      <c r="G24" s="6"/>
      <c r="H24" s="6"/>
      <c r="I24" s="59">
        <v>221.187</v>
      </c>
      <c r="J24" s="43">
        <f t="shared" si="1"/>
        <v>130.363</v>
      </c>
      <c r="K24" s="52">
        <f t="shared" si="0"/>
        <v>0.030743090274502408</v>
      </c>
    </row>
    <row r="25" spans="1:11" ht="15">
      <c r="A25" s="140"/>
      <c r="B25" s="45">
        <v>8</v>
      </c>
      <c r="C25" s="46">
        <v>4289.7</v>
      </c>
      <c r="D25" s="47">
        <v>356.6</v>
      </c>
      <c r="E25" s="45"/>
      <c r="F25" s="36"/>
      <c r="G25" s="6"/>
      <c r="H25" s="6"/>
      <c r="I25" s="59">
        <v>283.273</v>
      </c>
      <c r="J25" s="43">
        <f t="shared" si="1"/>
        <v>73.327</v>
      </c>
      <c r="K25" s="52">
        <f t="shared" si="0"/>
        <v>0.017093736158705738</v>
      </c>
    </row>
    <row r="26" spans="1:11" ht="15">
      <c r="A26" s="140"/>
      <c r="B26" s="45" t="s">
        <v>12</v>
      </c>
      <c r="C26" s="45">
        <v>8879.5</v>
      </c>
      <c r="D26" s="47">
        <v>857.6</v>
      </c>
      <c r="E26" s="45">
        <v>3</v>
      </c>
      <c r="F26" s="36"/>
      <c r="G26" s="6"/>
      <c r="H26" s="6"/>
      <c r="I26" s="59">
        <v>675.92</v>
      </c>
      <c r="J26" s="43">
        <f t="shared" si="1"/>
        <v>181.68000000000006</v>
      </c>
      <c r="K26" s="44">
        <v>0.0289</v>
      </c>
    </row>
    <row r="27" spans="1:11" ht="15">
      <c r="A27" s="140"/>
      <c r="B27" s="50" t="s">
        <v>13</v>
      </c>
      <c r="C27" s="47">
        <v>8873.4</v>
      </c>
      <c r="D27" s="47">
        <v>846.4</v>
      </c>
      <c r="E27" s="45">
        <v>2.8</v>
      </c>
      <c r="F27" s="36"/>
      <c r="G27" s="6"/>
      <c r="H27" s="6"/>
      <c r="I27" s="59">
        <v>689.57</v>
      </c>
      <c r="J27" s="43">
        <f t="shared" si="1"/>
        <v>156.82999999999993</v>
      </c>
      <c r="K27" s="52">
        <f>J27/8844.4</f>
        <v>0.01773212428203156</v>
      </c>
    </row>
    <row r="28" spans="1:11" ht="15">
      <c r="A28" s="137"/>
      <c r="B28" s="45">
        <v>10</v>
      </c>
      <c r="C28" s="46">
        <v>6256</v>
      </c>
      <c r="D28" s="47">
        <v>468</v>
      </c>
      <c r="E28" s="45"/>
      <c r="F28" s="36"/>
      <c r="G28" s="6"/>
      <c r="H28" s="6"/>
      <c r="I28" s="59">
        <v>403.653</v>
      </c>
      <c r="J28" s="43">
        <f t="shared" si="1"/>
        <v>64.34699999999998</v>
      </c>
      <c r="K28" s="52">
        <f aca="true" t="shared" si="2" ref="K28:K58">J28/C28</f>
        <v>0.010285645780051148</v>
      </c>
    </row>
    <row r="29" spans="1:25" ht="13.5" customHeight="1">
      <c r="A29" s="138" t="s">
        <v>14</v>
      </c>
      <c r="B29" s="45">
        <v>4</v>
      </c>
      <c r="C29" s="46">
        <v>6511</v>
      </c>
      <c r="D29" s="47">
        <v>580</v>
      </c>
      <c r="E29" s="45"/>
      <c r="F29" s="36"/>
      <c r="G29" s="6"/>
      <c r="H29" s="6"/>
      <c r="I29" s="59">
        <v>532.227</v>
      </c>
      <c r="J29" s="43">
        <f t="shared" si="1"/>
        <v>47.773000000000025</v>
      </c>
      <c r="K29" s="52">
        <f t="shared" si="2"/>
        <v>0.0073372753801259445</v>
      </c>
      <c r="Y29" s="26"/>
    </row>
    <row r="30" spans="1:11" ht="15">
      <c r="A30" s="138"/>
      <c r="B30" s="45">
        <v>5</v>
      </c>
      <c r="C30" s="46">
        <v>8290</v>
      </c>
      <c r="D30" s="49">
        <v>600.45</v>
      </c>
      <c r="E30" s="45">
        <v>0.4</v>
      </c>
      <c r="F30" s="38"/>
      <c r="G30" s="17"/>
      <c r="H30" s="6"/>
      <c r="I30" s="59">
        <v>499.248</v>
      </c>
      <c r="J30" s="43">
        <f t="shared" si="1"/>
        <v>101.20200000000006</v>
      </c>
      <c r="K30" s="52">
        <f t="shared" si="2"/>
        <v>0.01220772014475272</v>
      </c>
    </row>
    <row r="31" spans="1:11" ht="15">
      <c r="A31" s="138"/>
      <c r="B31" s="45">
        <v>6</v>
      </c>
      <c r="C31" s="46">
        <v>5986</v>
      </c>
      <c r="D31" s="47">
        <v>504</v>
      </c>
      <c r="E31" s="45"/>
      <c r="F31" s="36"/>
      <c r="G31" s="6"/>
      <c r="H31" s="6"/>
      <c r="I31" s="59">
        <v>381.686</v>
      </c>
      <c r="J31" s="43">
        <f t="shared" si="1"/>
        <v>122.31400000000002</v>
      </c>
      <c r="K31" s="52">
        <f t="shared" si="2"/>
        <v>0.02043334447043101</v>
      </c>
    </row>
    <row r="32" spans="1:11" ht="15">
      <c r="A32" s="138"/>
      <c r="B32" s="45">
        <v>8</v>
      </c>
      <c r="C32" s="46">
        <v>2108.2</v>
      </c>
      <c r="D32" s="47">
        <v>144</v>
      </c>
      <c r="E32" s="45"/>
      <c r="F32" s="36"/>
      <c r="G32" s="6"/>
      <c r="H32" s="6"/>
      <c r="I32" s="59">
        <v>124.632</v>
      </c>
      <c r="J32" s="43">
        <f t="shared" si="1"/>
        <v>19.367999999999995</v>
      </c>
      <c r="K32" s="52">
        <f t="shared" si="2"/>
        <v>0.009186984157100843</v>
      </c>
    </row>
    <row r="33" spans="1:11" ht="15">
      <c r="A33" s="138"/>
      <c r="B33" s="45">
        <v>9</v>
      </c>
      <c r="C33" s="46">
        <v>9883.9</v>
      </c>
      <c r="D33" s="47">
        <v>737.77</v>
      </c>
      <c r="E33" s="45"/>
      <c r="F33" s="36"/>
      <c r="G33" s="6"/>
      <c r="H33" s="6"/>
      <c r="I33" s="59">
        <v>533.937</v>
      </c>
      <c r="J33" s="43">
        <f t="shared" si="1"/>
        <v>203.83299999999997</v>
      </c>
      <c r="K33" s="52">
        <f t="shared" si="2"/>
        <v>0.02062272989407015</v>
      </c>
    </row>
    <row r="34" spans="1:11" ht="15">
      <c r="A34" s="138"/>
      <c r="B34" s="45">
        <v>12</v>
      </c>
      <c r="C34" s="46">
        <v>6454.5</v>
      </c>
      <c r="D34" s="47">
        <v>629</v>
      </c>
      <c r="E34" s="47"/>
      <c r="F34" s="36"/>
      <c r="G34" s="6"/>
      <c r="H34" s="6"/>
      <c r="I34" s="59">
        <v>454.701</v>
      </c>
      <c r="J34" s="43">
        <f t="shared" si="1"/>
        <v>174.29899999999998</v>
      </c>
      <c r="K34" s="52">
        <f t="shared" si="2"/>
        <v>0.02700426059338446</v>
      </c>
    </row>
    <row r="35" spans="1:11" ht="15">
      <c r="A35" s="138"/>
      <c r="B35" s="45">
        <v>14</v>
      </c>
      <c r="C35" s="46">
        <v>5285.8</v>
      </c>
      <c r="D35" s="47">
        <v>426.8</v>
      </c>
      <c r="E35" s="45"/>
      <c r="F35" s="36"/>
      <c r="G35" s="6"/>
      <c r="H35" s="6"/>
      <c r="I35" s="59">
        <v>281.689</v>
      </c>
      <c r="J35" s="43">
        <f t="shared" si="1"/>
        <v>145.111</v>
      </c>
      <c r="K35" s="52">
        <f t="shared" si="2"/>
        <v>0.02745298724885542</v>
      </c>
    </row>
    <row r="36" spans="1:11" ht="15">
      <c r="A36" s="138"/>
      <c r="B36" s="45">
        <v>22</v>
      </c>
      <c r="C36" s="46">
        <v>5854.1</v>
      </c>
      <c r="D36" s="47">
        <v>445.5</v>
      </c>
      <c r="E36" s="45"/>
      <c r="F36" s="36"/>
      <c r="G36" s="6"/>
      <c r="H36" s="6"/>
      <c r="I36" s="59">
        <v>377.624</v>
      </c>
      <c r="J36" s="43">
        <f t="shared" si="1"/>
        <v>67.87599999999998</v>
      </c>
      <c r="K36" s="52">
        <f t="shared" si="2"/>
        <v>0.011594608906578291</v>
      </c>
    </row>
    <row r="37" spans="1:11" ht="13.5" customHeight="1">
      <c r="A37" s="139" t="s">
        <v>15</v>
      </c>
      <c r="B37" s="45" t="s">
        <v>16</v>
      </c>
      <c r="C37" s="46">
        <v>16008</v>
      </c>
      <c r="D37" s="47">
        <v>1274</v>
      </c>
      <c r="E37" s="47">
        <v>14.4</v>
      </c>
      <c r="F37" s="36"/>
      <c r="G37" s="6"/>
      <c r="H37" s="6"/>
      <c r="I37" s="59">
        <v>1131.29</v>
      </c>
      <c r="J37" s="43">
        <f t="shared" si="1"/>
        <v>142.71000000000004</v>
      </c>
      <c r="K37" s="52">
        <f t="shared" si="2"/>
        <v>0.008914917541229387</v>
      </c>
    </row>
    <row r="38" spans="1:11" ht="15">
      <c r="A38" s="140"/>
      <c r="B38" s="45" t="s">
        <v>17</v>
      </c>
      <c r="C38" s="46">
        <v>5223</v>
      </c>
      <c r="D38" s="47">
        <v>458</v>
      </c>
      <c r="E38" s="47">
        <v>10.3</v>
      </c>
      <c r="F38" s="36"/>
      <c r="G38" s="6"/>
      <c r="H38" s="6"/>
      <c r="I38" s="59">
        <v>341.567</v>
      </c>
      <c r="J38" s="43">
        <f t="shared" si="1"/>
        <v>116.43299999999999</v>
      </c>
      <c r="K38" s="52">
        <f t="shared" si="2"/>
        <v>0.022292360712234345</v>
      </c>
    </row>
    <row r="39" spans="1:11" ht="15">
      <c r="A39" s="140"/>
      <c r="B39" s="45" t="s">
        <v>18</v>
      </c>
      <c r="C39" s="46">
        <v>3843.5</v>
      </c>
      <c r="D39" s="47">
        <v>272.9</v>
      </c>
      <c r="E39" s="45"/>
      <c r="F39" s="36"/>
      <c r="G39" s="6"/>
      <c r="H39" s="6"/>
      <c r="I39" s="59">
        <v>217.52</v>
      </c>
      <c r="J39" s="43">
        <f t="shared" si="1"/>
        <v>55.37999999999997</v>
      </c>
      <c r="K39" s="52">
        <f t="shared" si="2"/>
        <v>0.014408742032002073</v>
      </c>
    </row>
    <row r="40" spans="1:11" ht="15">
      <c r="A40" s="140"/>
      <c r="B40" s="45" t="s">
        <v>19</v>
      </c>
      <c r="C40" s="46">
        <v>1281.2</v>
      </c>
      <c r="D40" s="47">
        <v>102.2</v>
      </c>
      <c r="E40" s="45"/>
      <c r="F40" s="36"/>
      <c r="G40" s="6"/>
      <c r="H40" s="6"/>
      <c r="I40" s="59">
        <v>94.18</v>
      </c>
      <c r="J40" s="43">
        <f t="shared" si="1"/>
        <v>8.019999999999996</v>
      </c>
      <c r="K40" s="52">
        <f t="shared" si="2"/>
        <v>0.006259756478301589</v>
      </c>
    </row>
    <row r="41" spans="1:11" ht="15">
      <c r="A41" s="140"/>
      <c r="B41" s="45">
        <v>7</v>
      </c>
      <c r="C41" s="46">
        <v>8117.5</v>
      </c>
      <c r="D41" s="47">
        <v>537.4</v>
      </c>
      <c r="E41" s="47">
        <v>0.8</v>
      </c>
      <c r="F41" s="36"/>
      <c r="G41" s="6"/>
      <c r="H41" s="6"/>
      <c r="I41" s="59">
        <v>419.819</v>
      </c>
      <c r="J41" s="43">
        <f t="shared" si="1"/>
        <v>117.58099999999996</v>
      </c>
      <c r="K41" s="52">
        <f t="shared" si="2"/>
        <v>0.014484878349245452</v>
      </c>
    </row>
    <row r="42" spans="1:11" ht="15">
      <c r="A42" s="140"/>
      <c r="B42" s="45">
        <v>11</v>
      </c>
      <c r="C42" s="46">
        <v>1945.5</v>
      </c>
      <c r="D42" s="47">
        <v>194.7</v>
      </c>
      <c r="E42" s="45"/>
      <c r="F42" s="36"/>
      <c r="G42" s="6"/>
      <c r="H42" s="6"/>
      <c r="I42" s="59">
        <v>136.243</v>
      </c>
      <c r="J42" s="43">
        <f t="shared" si="1"/>
        <v>58.456999999999994</v>
      </c>
      <c r="K42" s="52">
        <f t="shared" si="2"/>
        <v>0.030047288614751987</v>
      </c>
    </row>
    <row r="43" spans="1:11" ht="15">
      <c r="A43" s="140"/>
      <c r="B43" s="45">
        <v>13</v>
      </c>
      <c r="C43" s="46">
        <v>1268.6</v>
      </c>
      <c r="D43" s="47">
        <v>102.46</v>
      </c>
      <c r="E43" s="45"/>
      <c r="F43" s="36"/>
      <c r="G43" s="6"/>
      <c r="H43" s="6"/>
      <c r="I43" s="59">
        <v>93.181</v>
      </c>
      <c r="J43" s="43">
        <f t="shared" si="1"/>
        <v>9.278999999999996</v>
      </c>
      <c r="K43" s="52">
        <f t="shared" si="2"/>
        <v>0.00731436228913763</v>
      </c>
    </row>
    <row r="44" spans="1:11" ht="15">
      <c r="A44" s="140"/>
      <c r="B44" s="45">
        <v>16</v>
      </c>
      <c r="C44" s="46">
        <v>9881.2</v>
      </c>
      <c r="D44" s="47">
        <v>1087.33</v>
      </c>
      <c r="E44" s="45">
        <v>0.3</v>
      </c>
      <c r="F44" s="36"/>
      <c r="G44" s="6"/>
      <c r="H44" s="6"/>
      <c r="I44" s="59">
        <v>855.629</v>
      </c>
      <c r="J44" s="43">
        <f t="shared" si="1"/>
        <v>231.7009999999999</v>
      </c>
      <c r="K44" s="52">
        <f t="shared" si="2"/>
        <v>0.023448670201999745</v>
      </c>
    </row>
    <row r="45" spans="1:11" ht="15">
      <c r="A45" s="137"/>
      <c r="B45" s="45">
        <v>17</v>
      </c>
      <c r="C45" s="46">
        <v>5850.7</v>
      </c>
      <c r="D45" s="47">
        <v>417</v>
      </c>
      <c r="E45" s="45"/>
      <c r="F45" s="36"/>
      <c r="G45" s="6"/>
      <c r="H45" s="6"/>
      <c r="I45" s="59">
        <v>321.639</v>
      </c>
      <c r="J45" s="43">
        <f t="shared" si="1"/>
        <v>95.36099999999999</v>
      </c>
      <c r="K45" s="52">
        <f t="shared" si="2"/>
        <v>0.016299075324320164</v>
      </c>
    </row>
    <row r="46" spans="1:11" ht="13.5" customHeight="1">
      <c r="A46" s="132" t="s">
        <v>20</v>
      </c>
      <c r="B46" s="45">
        <v>4</v>
      </c>
      <c r="C46" s="46">
        <v>3366.7</v>
      </c>
      <c r="D46" s="47">
        <v>294</v>
      </c>
      <c r="E46" s="45"/>
      <c r="F46" s="36"/>
      <c r="G46" s="6"/>
      <c r="H46" s="6"/>
      <c r="I46" s="59">
        <v>202.923</v>
      </c>
      <c r="J46" s="43">
        <f t="shared" si="1"/>
        <v>91.077</v>
      </c>
      <c r="K46" s="52">
        <f t="shared" si="2"/>
        <v>0.027052306412807797</v>
      </c>
    </row>
    <row r="47" spans="1:11" ht="15">
      <c r="A47" s="132"/>
      <c r="B47" s="45">
        <v>10</v>
      </c>
      <c r="C47" s="46">
        <v>3255.6</v>
      </c>
      <c r="D47" s="47">
        <v>268.93</v>
      </c>
      <c r="E47" s="45"/>
      <c r="F47" s="36"/>
      <c r="G47" s="6"/>
      <c r="H47" s="6"/>
      <c r="I47" s="59">
        <v>206.057</v>
      </c>
      <c r="J47" s="43">
        <f t="shared" si="1"/>
        <v>62.87300000000002</v>
      </c>
      <c r="K47" s="52">
        <f t="shared" si="2"/>
        <v>0.019312261948642346</v>
      </c>
    </row>
    <row r="48" spans="1:11" ht="13.5" customHeight="1">
      <c r="A48" s="133" t="s">
        <v>21</v>
      </c>
      <c r="B48" s="45">
        <v>6</v>
      </c>
      <c r="C48" s="46">
        <v>8885.1</v>
      </c>
      <c r="D48" s="49">
        <v>859.96</v>
      </c>
      <c r="E48" s="45"/>
      <c r="F48" s="36"/>
      <c r="G48" s="6"/>
      <c r="H48" s="6"/>
      <c r="I48" s="59">
        <v>602.365</v>
      </c>
      <c r="J48" s="43">
        <f t="shared" si="1"/>
        <v>257.595</v>
      </c>
      <c r="K48" s="52">
        <f t="shared" si="2"/>
        <v>0.028991795252726476</v>
      </c>
    </row>
    <row r="49" spans="1:11" ht="15">
      <c r="A49" s="134"/>
      <c r="B49" s="45" t="s">
        <v>9</v>
      </c>
      <c r="C49" s="46">
        <v>2307.7</v>
      </c>
      <c r="D49" s="47">
        <v>216.2</v>
      </c>
      <c r="E49" s="47">
        <v>3</v>
      </c>
      <c r="F49" s="36"/>
      <c r="G49" s="6"/>
      <c r="H49" s="6"/>
      <c r="I49" s="59">
        <v>181.841</v>
      </c>
      <c r="J49" s="43">
        <f t="shared" si="1"/>
        <v>34.35899999999998</v>
      </c>
      <c r="K49" s="52">
        <f t="shared" si="2"/>
        <v>0.014888850370498757</v>
      </c>
    </row>
    <row r="50" spans="1:11" ht="15">
      <c r="A50" s="134"/>
      <c r="B50" s="45" t="s">
        <v>22</v>
      </c>
      <c r="C50" s="46">
        <v>2250.2</v>
      </c>
      <c r="D50" s="49">
        <v>197.15</v>
      </c>
      <c r="E50" s="45"/>
      <c r="F50" s="36"/>
      <c r="G50" s="6"/>
      <c r="H50" s="6"/>
      <c r="I50" s="59">
        <v>140.064</v>
      </c>
      <c r="J50" s="43">
        <f t="shared" si="1"/>
        <v>57.08600000000001</v>
      </c>
      <c r="K50" s="54">
        <f t="shared" si="2"/>
        <v>0.02536930050662164</v>
      </c>
    </row>
    <row r="51" spans="1:11" ht="15">
      <c r="A51" s="134"/>
      <c r="B51" s="45">
        <v>8</v>
      </c>
      <c r="C51" s="46">
        <v>8887.1</v>
      </c>
      <c r="D51" s="47">
        <v>859.13</v>
      </c>
      <c r="E51" s="47">
        <v>1.4</v>
      </c>
      <c r="F51" s="36"/>
      <c r="G51" s="6"/>
      <c r="H51" s="6"/>
      <c r="I51" s="59">
        <v>726.597</v>
      </c>
      <c r="J51" s="43">
        <f t="shared" si="1"/>
        <v>132.53300000000002</v>
      </c>
      <c r="K51" s="54">
        <f t="shared" si="2"/>
        <v>0.014912963733951458</v>
      </c>
    </row>
    <row r="52" spans="1:11" ht="15">
      <c r="A52" s="134"/>
      <c r="B52" s="45" t="s">
        <v>23</v>
      </c>
      <c r="C52" s="46">
        <v>2244.9</v>
      </c>
      <c r="D52" s="47">
        <v>237.33</v>
      </c>
      <c r="E52" s="45"/>
      <c r="F52" s="36"/>
      <c r="G52" s="9"/>
      <c r="H52" s="6"/>
      <c r="I52" s="59">
        <v>157.224</v>
      </c>
      <c r="J52" s="43">
        <f t="shared" si="1"/>
        <v>80.10600000000002</v>
      </c>
      <c r="K52" s="54">
        <f t="shared" si="2"/>
        <v>0.03568354937859148</v>
      </c>
    </row>
    <row r="53" spans="1:11" ht="15">
      <c r="A53" s="134"/>
      <c r="B53" s="45" t="s">
        <v>24</v>
      </c>
      <c r="C53" s="46">
        <v>2280</v>
      </c>
      <c r="D53" s="49">
        <v>235</v>
      </c>
      <c r="E53" s="45"/>
      <c r="F53" s="36"/>
      <c r="G53" s="17"/>
      <c r="H53" s="6"/>
      <c r="I53" s="59">
        <v>165.535</v>
      </c>
      <c r="J53" s="43">
        <f t="shared" si="1"/>
        <v>69.465</v>
      </c>
      <c r="K53" s="52">
        <f t="shared" si="2"/>
        <v>0.030467105263157896</v>
      </c>
    </row>
    <row r="54" spans="1:11" ht="15">
      <c r="A54" s="134"/>
      <c r="B54" s="45">
        <v>10</v>
      </c>
      <c r="C54" s="46">
        <v>8922.28</v>
      </c>
      <c r="D54" s="49">
        <v>763.44</v>
      </c>
      <c r="E54" s="47">
        <v>1</v>
      </c>
      <c r="F54" s="36"/>
      <c r="G54" s="6"/>
      <c r="H54" s="6"/>
      <c r="I54" s="59">
        <v>658</v>
      </c>
      <c r="J54" s="43">
        <f t="shared" si="1"/>
        <v>105.44000000000005</v>
      </c>
      <c r="K54" s="52">
        <f t="shared" si="2"/>
        <v>0.011817607158708318</v>
      </c>
    </row>
    <row r="55" spans="1:11" ht="15">
      <c r="A55" s="134"/>
      <c r="B55" s="45" t="s">
        <v>25</v>
      </c>
      <c r="C55" s="46">
        <v>2293.8</v>
      </c>
      <c r="D55" s="49">
        <v>206.63</v>
      </c>
      <c r="E55" s="45">
        <v>0.2</v>
      </c>
      <c r="F55" s="36"/>
      <c r="G55" s="17"/>
      <c r="H55" s="6"/>
      <c r="I55" s="59">
        <v>151.22</v>
      </c>
      <c r="J55" s="43">
        <f t="shared" si="1"/>
        <v>55.41</v>
      </c>
      <c r="K55" s="52">
        <f t="shared" si="2"/>
        <v>0.024156421658383467</v>
      </c>
    </row>
    <row r="56" spans="1:11" ht="15">
      <c r="A56" s="134"/>
      <c r="B56" s="45" t="s">
        <v>26</v>
      </c>
      <c r="C56" s="46">
        <v>2233.5</v>
      </c>
      <c r="D56" s="49">
        <v>248.79</v>
      </c>
      <c r="E56" s="45"/>
      <c r="F56" s="36"/>
      <c r="G56" s="17"/>
      <c r="H56" s="6"/>
      <c r="I56" s="59">
        <v>170.487</v>
      </c>
      <c r="J56" s="43">
        <f t="shared" si="1"/>
        <v>78.303</v>
      </c>
      <c r="K56" s="52">
        <v>0</v>
      </c>
    </row>
    <row r="57" spans="1:11" ht="26.25" customHeight="1">
      <c r="A57" s="34" t="s">
        <v>32</v>
      </c>
      <c r="B57" s="45">
        <v>14</v>
      </c>
      <c r="C57" s="46">
        <v>5608.8</v>
      </c>
      <c r="D57" s="47">
        <v>414.2</v>
      </c>
      <c r="E57" s="45">
        <v>1.1</v>
      </c>
      <c r="F57" s="36"/>
      <c r="G57" s="6"/>
      <c r="H57" s="6"/>
      <c r="I57" s="59">
        <v>416.143</v>
      </c>
      <c r="J57" s="43">
        <f t="shared" si="1"/>
        <v>-1.9429999999999836</v>
      </c>
      <c r="K57" s="52">
        <f t="shared" si="2"/>
        <v>-0.0003464199115675338</v>
      </c>
    </row>
    <row r="58" spans="1:11" ht="13.5" customHeight="1">
      <c r="A58" s="121" t="s">
        <v>27</v>
      </c>
      <c r="B58" s="135"/>
      <c r="C58" s="39">
        <f>SUM(C7:C57)</f>
        <v>323388.88</v>
      </c>
      <c r="D58" s="40">
        <f>SUM(D7:D57)</f>
        <v>26656.410000000007</v>
      </c>
      <c r="E58" s="40">
        <f>SUM(E7:E57)</f>
        <v>73.07</v>
      </c>
      <c r="F58" s="21">
        <f>SUM(F7:F56)</f>
        <v>0</v>
      </c>
      <c r="G58" s="21">
        <f>SUM(G7:G56)</f>
        <v>0</v>
      </c>
      <c r="H58" s="21">
        <f>SUM(H7:H56)</f>
        <v>0</v>
      </c>
      <c r="I58" s="21">
        <f>SUM(I7:I57)</f>
        <v>21339.264</v>
      </c>
      <c r="J58" s="40">
        <f>SUM(J7:J57)</f>
        <v>5317.146</v>
      </c>
      <c r="K58" s="51">
        <f t="shared" si="2"/>
        <v>0.016441956816820664</v>
      </c>
    </row>
    <row r="61" spans="1:3" ht="15">
      <c r="A61" s="23" t="s">
        <v>29</v>
      </c>
      <c r="B61" s="23"/>
      <c r="C61" s="24"/>
    </row>
  </sheetData>
  <sheetProtection/>
  <mergeCells count="18">
    <mergeCell ref="A48:A56"/>
    <mergeCell ref="A58:B58"/>
    <mergeCell ref="K5:K6"/>
    <mergeCell ref="A7:A19"/>
    <mergeCell ref="A20:A28"/>
    <mergeCell ref="A29:A36"/>
    <mergeCell ref="A37:A45"/>
    <mergeCell ref="A46:A47"/>
    <mergeCell ref="A3:J3"/>
    <mergeCell ref="A4:K4"/>
    <mergeCell ref="A5:B6"/>
    <mergeCell ref="C5:C6"/>
    <mergeCell ref="D5:D6"/>
    <mergeCell ref="E5:E6"/>
    <mergeCell ref="F5:G5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2">
      <selection activeCell="V55" sqref="V55"/>
    </sheetView>
  </sheetViews>
  <sheetFormatPr defaultColWidth="3.57421875" defaultRowHeight="15"/>
  <cols>
    <col min="1" max="1" width="6.28125" style="1" customWidth="1"/>
    <col min="2" max="2" width="5.421875" style="1" customWidth="1"/>
    <col min="3" max="3" width="8.8515625" style="1" customWidth="1"/>
    <col min="4" max="4" width="13.140625" style="1" customWidth="1"/>
    <col min="5" max="5" width="8.421875" style="1" customWidth="1"/>
    <col min="6" max="6" width="0.2890625" style="1" hidden="1" customWidth="1"/>
    <col min="7" max="7" width="7.28125" style="1" hidden="1" customWidth="1"/>
    <col min="8" max="8" width="9.7109375" style="1" hidden="1" customWidth="1"/>
    <col min="9" max="10" width="9.7109375" style="1" customWidth="1"/>
    <col min="11" max="11" width="12.421875" style="1" customWidth="1"/>
    <col min="12" max="16384" width="3.57421875" style="1" customWidth="1"/>
  </cols>
  <sheetData>
    <row r="1" ht="15" hidden="1">
      <c r="H1" s="1" t="s">
        <v>0</v>
      </c>
    </row>
    <row r="2" spans="6:8" ht="15">
      <c r="F2" s="25"/>
      <c r="G2" s="25"/>
      <c r="H2" s="25"/>
    </row>
    <row r="3" spans="1:11" ht="1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5">
      <c r="A4" s="128" t="s">
        <v>45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5.5" customHeight="1">
      <c r="A5" s="141" t="s">
        <v>2</v>
      </c>
      <c r="B5" s="141"/>
      <c r="C5" s="136" t="s">
        <v>28</v>
      </c>
      <c r="D5" s="142" t="s">
        <v>40</v>
      </c>
      <c r="E5" s="142" t="s">
        <v>31</v>
      </c>
      <c r="F5" s="136" t="s">
        <v>3</v>
      </c>
      <c r="G5" s="136"/>
      <c r="H5" s="136" t="s">
        <v>4</v>
      </c>
      <c r="I5" s="136" t="s">
        <v>30</v>
      </c>
      <c r="J5" s="136" t="s">
        <v>42</v>
      </c>
      <c r="K5" s="136" t="s">
        <v>43</v>
      </c>
    </row>
    <row r="6" spans="1:11" ht="32.25" customHeight="1">
      <c r="A6" s="141"/>
      <c r="B6" s="141"/>
      <c r="C6" s="141"/>
      <c r="D6" s="142"/>
      <c r="E6" s="142"/>
      <c r="F6" s="33" t="s">
        <v>5</v>
      </c>
      <c r="G6" s="33" t="s">
        <v>6</v>
      </c>
      <c r="H6" s="136"/>
      <c r="I6" s="136"/>
      <c r="J6" s="136"/>
      <c r="K6" s="136"/>
    </row>
    <row r="7" spans="1:11" ht="14.25" customHeight="1">
      <c r="A7" s="137" t="s">
        <v>7</v>
      </c>
      <c r="B7" s="41">
        <v>1</v>
      </c>
      <c r="C7" s="42">
        <v>12388.8</v>
      </c>
      <c r="D7" s="55">
        <v>913.3</v>
      </c>
      <c r="E7" s="44">
        <v>0.34</v>
      </c>
      <c r="F7" s="35"/>
      <c r="G7" s="31"/>
      <c r="H7" s="31"/>
      <c r="I7" s="58">
        <v>652.94</v>
      </c>
      <c r="J7" s="43">
        <f>D7-I7</f>
        <v>260.3599999999999</v>
      </c>
      <c r="K7" s="52">
        <f aca="true" t="shared" si="0" ref="K7:K25">J7/C7</f>
        <v>0.021015756166860383</v>
      </c>
    </row>
    <row r="8" spans="1:20" ht="15">
      <c r="A8" s="138"/>
      <c r="B8" s="45">
        <v>2</v>
      </c>
      <c r="C8" s="46">
        <v>7207.5</v>
      </c>
      <c r="D8" s="55">
        <v>596</v>
      </c>
      <c r="E8" s="45"/>
      <c r="F8" s="36"/>
      <c r="G8" s="6"/>
      <c r="H8" s="6"/>
      <c r="I8" s="59">
        <v>504.8</v>
      </c>
      <c r="J8" s="43">
        <f aca="true" t="shared" si="1" ref="J8:J57">D8-I8</f>
        <v>91.19999999999999</v>
      </c>
      <c r="K8" s="52">
        <f t="shared" si="0"/>
        <v>0.012653485952133193</v>
      </c>
      <c r="T8" s="56"/>
    </row>
    <row r="9" spans="1:11" ht="15">
      <c r="A9" s="138"/>
      <c r="B9" s="45">
        <v>3</v>
      </c>
      <c r="C9" s="46">
        <v>5560.6</v>
      </c>
      <c r="D9" s="55">
        <v>430</v>
      </c>
      <c r="E9" s="47">
        <v>1.9</v>
      </c>
      <c r="F9" s="36"/>
      <c r="G9" s="6"/>
      <c r="H9" s="6"/>
      <c r="I9" s="59">
        <v>247.2</v>
      </c>
      <c r="J9" s="43">
        <f t="shared" si="1"/>
        <v>182.8</v>
      </c>
      <c r="K9" s="52">
        <f t="shared" si="0"/>
        <v>0.03287415027155343</v>
      </c>
    </row>
    <row r="10" spans="1:11" ht="15">
      <c r="A10" s="138"/>
      <c r="B10" s="45">
        <v>4</v>
      </c>
      <c r="C10" s="46">
        <v>4607</v>
      </c>
      <c r="D10" s="55">
        <v>351</v>
      </c>
      <c r="E10" s="45"/>
      <c r="F10" s="36"/>
      <c r="G10" s="6"/>
      <c r="H10" s="6"/>
      <c r="I10" s="59">
        <v>257.27</v>
      </c>
      <c r="J10" s="43">
        <f t="shared" si="1"/>
        <v>93.73000000000002</v>
      </c>
      <c r="K10" s="52">
        <f t="shared" si="0"/>
        <v>0.020345126980681576</v>
      </c>
    </row>
    <row r="11" spans="1:11" ht="15">
      <c r="A11" s="138"/>
      <c r="B11" s="45">
        <v>5</v>
      </c>
      <c r="C11" s="46">
        <v>19301.4</v>
      </c>
      <c r="D11" s="57">
        <v>1428.9</v>
      </c>
      <c r="E11" s="47">
        <v>11.63</v>
      </c>
      <c r="F11" s="36"/>
      <c r="G11" s="6"/>
      <c r="H11" s="6"/>
      <c r="I11" s="59">
        <v>1178.39</v>
      </c>
      <c r="J11" s="43">
        <f t="shared" si="1"/>
        <v>250.51</v>
      </c>
      <c r="K11" s="52">
        <f t="shared" si="0"/>
        <v>0.012978851275037043</v>
      </c>
    </row>
    <row r="12" spans="1:11" ht="15">
      <c r="A12" s="138"/>
      <c r="B12" s="48" t="s">
        <v>8</v>
      </c>
      <c r="C12" s="46">
        <v>11272.5</v>
      </c>
      <c r="D12" s="47">
        <v>886.2</v>
      </c>
      <c r="E12" s="47">
        <v>12.8</v>
      </c>
      <c r="F12" s="37"/>
      <c r="G12" s="11"/>
      <c r="H12" s="6"/>
      <c r="I12" s="59">
        <v>691.38</v>
      </c>
      <c r="J12" s="43">
        <f t="shared" si="1"/>
        <v>194.82000000000005</v>
      </c>
      <c r="K12" s="53">
        <f t="shared" si="0"/>
        <v>0.017282767797737863</v>
      </c>
    </row>
    <row r="13" spans="1:11" ht="15">
      <c r="A13" s="138"/>
      <c r="B13" s="45">
        <v>6</v>
      </c>
      <c r="C13" s="46">
        <v>4592.5</v>
      </c>
      <c r="D13" s="47">
        <v>404.5</v>
      </c>
      <c r="E13" s="45"/>
      <c r="F13" s="36"/>
      <c r="G13" s="6"/>
      <c r="H13" s="6"/>
      <c r="I13" s="59">
        <v>288.45</v>
      </c>
      <c r="J13" s="43">
        <f t="shared" si="1"/>
        <v>116.05000000000001</v>
      </c>
      <c r="K13" s="52">
        <f t="shared" si="0"/>
        <v>0.025269461077844314</v>
      </c>
    </row>
    <row r="14" spans="1:11" ht="15">
      <c r="A14" s="138"/>
      <c r="B14" s="45" t="s">
        <v>9</v>
      </c>
      <c r="C14" s="46">
        <v>4608.3</v>
      </c>
      <c r="D14" s="57">
        <v>356</v>
      </c>
      <c r="E14" s="45"/>
      <c r="F14" s="36"/>
      <c r="G14" s="6"/>
      <c r="H14" s="6"/>
      <c r="I14" s="59">
        <v>281.45</v>
      </c>
      <c r="J14" s="43">
        <f t="shared" si="1"/>
        <v>74.55000000000001</v>
      </c>
      <c r="K14" s="52">
        <f t="shared" si="0"/>
        <v>0.016177332204934575</v>
      </c>
    </row>
    <row r="15" spans="1:11" ht="15">
      <c r="A15" s="138"/>
      <c r="B15" s="45">
        <v>7</v>
      </c>
      <c r="C15" s="46">
        <v>9561.9</v>
      </c>
      <c r="D15" s="47">
        <v>777.2</v>
      </c>
      <c r="E15" s="47">
        <v>2.9</v>
      </c>
      <c r="F15" s="36"/>
      <c r="G15" s="6"/>
      <c r="H15" s="6"/>
      <c r="I15" s="59">
        <v>609.72</v>
      </c>
      <c r="J15" s="43">
        <f t="shared" si="1"/>
        <v>167.48000000000002</v>
      </c>
      <c r="K15" s="52">
        <f t="shared" si="0"/>
        <v>0.017515347368200884</v>
      </c>
    </row>
    <row r="16" spans="1:11" ht="15">
      <c r="A16" s="138"/>
      <c r="B16" s="45">
        <v>8</v>
      </c>
      <c r="C16" s="46">
        <v>4573.6</v>
      </c>
      <c r="D16" s="47">
        <v>466</v>
      </c>
      <c r="E16" s="45"/>
      <c r="F16" s="36"/>
      <c r="G16" s="13"/>
      <c r="H16" s="6"/>
      <c r="I16" s="59">
        <v>344.36</v>
      </c>
      <c r="J16" s="43">
        <f t="shared" si="1"/>
        <v>121.63999999999999</v>
      </c>
      <c r="K16" s="52">
        <f t="shared" si="0"/>
        <v>0.02659611684449886</v>
      </c>
    </row>
    <row r="17" spans="1:11" ht="15">
      <c r="A17" s="138"/>
      <c r="B17" s="45">
        <v>9</v>
      </c>
      <c r="C17" s="46">
        <v>4877.3</v>
      </c>
      <c r="D17" s="47">
        <v>414.3</v>
      </c>
      <c r="E17" s="45"/>
      <c r="F17" s="36"/>
      <c r="G17" s="6"/>
      <c r="H17" s="6"/>
      <c r="I17" s="59">
        <v>314.71</v>
      </c>
      <c r="J17" s="43">
        <f t="shared" si="1"/>
        <v>99.59000000000003</v>
      </c>
      <c r="K17" s="52">
        <f t="shared" si="0"/>
        <v>0.020419084329444576</v>
      </c>
    </row>
    <row r="18" spans="1:11" ht="15">
      <c r="A18" s="138"/>
      <c r="B18" s="45">
        <v>10</v>
      </c>
      <c r="C18" s="46">
        <v>4550.5</v>
      </c>
      <c r="D18" s="47">
        <v>345.55</v>
      </c>
      <c r="E18" s="45"/>
      <c r="F18" s="36"/>
      <c r="G18" s="6"/>
      <c r="H18" s="6"/>
      <c r="I18" s="59">
        <v>278.37</v>
      </c>
      <c r="J18" s="43">
        <f t="shared" si="1"/>
        <v>67.18</v>
      </c>
      <c r="K18" s="52">
        <f t="shared" si="0"/>
        <v>0.014763212833754534</v>
      </c>
    </row>
    <row r="19" spans="1:11" ht="15">
      <c r="A19" s="138"/>
      <c r="B19" s="45">
        <v>12</v>
      </c>
      <c r="C19" s="46">
        <v>10282.3</v>
      </c>
      <c r="D19" s="49">
        <v>867</v>
      </c>
      <c r="E19" s="45"/>
      <c r="F19" s="36"/>
      <c r="G19" s="15"/>
      <c r="H19" s="6"/>
      <c r="I19" s="59">
        <v>813.26</v>
      </c>
      <c r="J19" s="43">
        <f t="shared" si="1"/>
        <v>53.74000000000001</v>
      </c>
      <c r="K19" s="52">
        <f t="shared" si="0"/>
        <v>0.0052264571156258825</v>
      </c>
    </row>
    <row r="20" spans="1:11" ht="16.5" customHeight="1">
      <c r="A20" s="139" t="s">
        <v>10</v>
      </c>
      <c r="B20" s="45" t="s">
        <v>33</v>
      </c>
      <c r="C20" s="46">
        <v>2402.9</v>
      </c>
      <c r="D20" s="49">
        <v>148.8</v>
      </c>
      <c r="E20" s="45">
        <v>0.8</v>
      </c>
      <c r="F20" s="36"/>
      <c r="G20" s="15"/>
      <c r="H20" s="6"/>
      <c r="I20" s="59">
        <v>144.75</v>
      </c>
      <c r="J20" s="43">
        <f t="shared" si="1"/>
        <v>4.050000000000011</v>
      </c>
      <c r="K20" s="52">
        <f t="shared" si="0"/>
        <v>0.0016854633983936125</v>
      </c>
    </row>
    <row r="21" spans="1:11" ht="13.5" customHeight="1">
      <c r="A21" s="140"/>
      <c r="B21" s="45">
        <v>2</v>
      </c>
      <c r="C21" s="46">
        <v>3804.5</v>
      </c>
      <c r="D21" s="49">
        <v>336</v>
      </c>
      <c r="E21" s="45"/>
      <c r="F21" s="36"/>
      <c r="G21" s="6"/>
      <c r="H21" s="6"/>
      <c r="I21" s="59">
        <v>250.13</v>
      </c>
      <c r="J21" s="43">
        <f t="shared" si="1"/>
        <v>85.87</v>
      </c>
      <c r="K21" s="52">
        <f t="shared" si="0"/>
        <v>0.022570640031541595</v>
      </c>
    </row>
    <row r="22" spans="1:11" ht="15">
      <c r="A22" s="140"/>
      <c r="B22" s="45" t="s">
        <v>11</v>
      </c>
      <c r="C22" s="46">
        <v>8309.8</v>
      </c>
      <c r="D22" s="49">
        <v>618</v>
      </c>
      <c r="E22" s="45"/>
      <c r="F22" s="36"/>
      <c r="G22" s="6"/>
      <c r="H22" s="6"/>
      <c r="I22" s="59">
        <v>445.6</v>
      </c>
      <c r="J22" s="43">
        <f t="shared" si="1"/>
        <v>172.39999999999998</v>
      </c>
      <c r="K22" s="52">
        <f t="shared" si="0"/>
        <v>0.020746588365544296</v>
      </c>
    </row>
    <row r="23" spans="1:11" ht="15">
      <c r="A23" s="140"/>
      <c r="B23" s="45">
        <v>4</v>
      </c>
      <c r="C23" s="46">
        <v>16620.1</v>
      </c>
      <c r="D23" s="49">
        <v>1251</v>
      </c>
      <c r="E23" s="45">
        <v>2.6</v>
      </c>
      <c r="F23" s="36"/>
      <c r="G23" s="6"/>
      <c r="H23" s="6"/>
      <c r="I23" s="59">
        <v>1026.69</v>
      </c>
      <c r="J23" s="43">
        <f t="shared" si="1"/>
        <v>224.30999999999995</v>
      </c>
      <c r="K23" s="52">
        <f t="shared" si="0"/>
        <v>0.013496308686469996</v>
      </c>
    </row>
    <row r="24" spans="1:11" ht="15">
      <c r="A24" s="140"/>
      <c r="B24" s="45">
        <v>6</v>
      </c>
      <c r="C24" s="46">
        <v>4240.4</v>
      </c>
      <c r="D24" s="49">
        <v>322.1</v>
      </c>
      <c r="E24" s="45"/>
      <c r="F24" s="36"/>
      <c r="G24" s="6"/>
      <c r="H24" s="6"/>
      <c r="I24" s="59">
        <v>237.75</v>
      </c>
      <c r="J24" s="43">
        <f t="shared" si="1"/>
        <v>84.35000000000002</v>
      </c>
      <c r="K24" s="52">
        <f t="shared" si="0"/>
        <v>0.019891991321573443</v>
      </c>
    </row>
    <row r="25" spans="1:11" ht="15">
      <c r="A25" s="140"/>
      <c r="B25" s="45">
        <v>8</v>
      </c>
      <c r="C25" s="46">
        <v>4289.7</v>
      </c>
      <c r="D25" s="47">
        <v>363.61</v>
      </c>
      <c r="E25" s="45"/>
      <c r="F25" s="36"/>
      <c r="G25" s="6"/>
      <c r="H25" s="6"/>
      <c r="I25" s="59">
        <v>254.75</v>
      </c>
      <c r="J25" s="43">
        <f t="shared" si="1"/>
        <v>108.86000000000001</v>
      </c>
      <c r="K25" s="52">
        <f t="shared" si="0"/>
        <v>0.02537706599529105</v>
      </c>
    </row>
    <row r="26" spans="1:11" ht="15">
      <c r="A26" s="140"/>
      <c r="B26" s="45" t="s">
        <v>12</v>
      </c>
      <c r="C26" s="45">
        <v>8879.5</v>
      </c>
      <c r="D26" s="47">
        <v>866</v>
      </c>
      <c r="E26" s="45">
        <v>2.6</v>
      </c>
      <c r="F26" s="36"/>
      <c r="G26" s="6"/>
      <c r="H26" s="6"/>
      <c r="I26" s="59">
        <v>718.36</v>
      </c>
      <c r="J26" s="43">
        <f t="shared" si="1"/>
        <v>147.64</v>
      </c>
      <c r="K26" s="44">
        <v>0.0289</v>
      </c>
    </row>
    <row r="27" spans="1:11" ht="15">
      <c r="A27" s="140"/>
      <c r="B27" s="50" t="s">
        <v>13</v>
      </c>
      <c r="C27" s="47">
        <v>8873.4</v>
      </c>
      <c r="D27" s="47">
        <v>910.1</v>
      </c>
      <c r="E27" s="45">
        <v>3.2</v>
      </c>
      <c r="F27" s="36"/>
      <c r="G27" s="6"/>
      <c r="H27" s="6"/>
      <c r="I27" s="59">
        <v>693.81</v>
      </c>
      <c r="J27" s="43">
        <f t="shared" si="1"/>
        <v>216.29000000000008</v>
      </c>
      <c r="K27" s="52">
        <f>J27/8844.4</f>
        <v>0.024455022387047182</v>
      </c>
    </row>
    <row r="28" spans="1:11" ht="15">
      <c r="A28" s="137"/>
      <c r="B28" s="45">
        <v>10</v>
      </c>
      <c r="C28" s="46">
        <v>6256</v>
      </c>
      <c r="D28" s="47">
        <v>484</v>
      </c>
      <c r="E28" s="45"/>
      <c r="F28" s="36"/>
      <c r="G28" s="6"/>
      <c r="H28" s="6"/>
      <c r="I28" s="59">
        <v>433.91</v>
      </c>
      <c r="J28" s="43">
        <f t="shared" si="1"/>
        <v>50.089999999999975</v>
      </c>
      <c r="K28" s="52">
        <f aca="true" t="shared" si="2" ref="K28:K58">J28/C28</f>
        <v>0.008006713554987208</v>
      </c>
    </row>
    <row r="29" spans="1:25" ht="13.5" customHeight="1">
      <c r="A29" s="138" t="s">
        <v>14</v>
      </c>
      <c r="B29" s="45">
        <v>4</v>
      </c>
      <c r="C29" s="46">
        <v>6511</v>
      </c>
      <c r="D29" s="47">
        <v>546.74</v>
      </c>
      <c r="E29" s="45"/>
      <c r="F29" s="36"/>
      <c r="G29" s="6"/>
      <c r="H29" s="6"/>
      <c r="I29" s="59">
        <v>420.37</v>
      </c>
      <c r="J29" s="43">
        <f t="shared" si="1"/>
        <v>126.37</v>
      </c>
      <c r="K29" s="52">
        <f t="shared" si="2"/>
        <v>0.019408692981108894</v>
      </c>
      <c r="Y29" s="26"/>
    </row>
    <row r="30" spans="1:11" ht="15">
      <c r="A30" s="138"/>
      <c r="B30" s="45">
        <v>5</v>
      </c>
      <c r="C30" s="46">
        <v>8290</v>
      </c>
      <c r="D30" s="49">
        <v>610.6</v>
      </c>
      <c r="E30" s="45">
        <v>0.4</v>
      </c>
      <c r="F30" s="38"/>
      <c r="G30" s="17"/>
      <c r="H30" s="6"/>
      <c r="I30" s="59">
        <v>422.4</v>
      </c>
      <c r="J30" s="43">
        <f t="shared" si="1"/>
        <v>188.20000000000005</v>
      </c>
      <c r="K30" s="52">
        <f t="shared" si="2"/>
        <v>0.022702050663449946</v>
      </c>
    </row>
    <row r="31" spans="1:11" ht="15">
      <c r="A31" s="138"/>
      <c r="B31" s="45">
        <v>6</v>
      </c>
      <c r="C31" s="46">
        <v>5986</v>
      </c>
      <c r="D31" s="47">
        <v>494</v>
      </c>
      <c r="E31" s="45"/>
      <c r="F31" s="36"/>
      <c r="G31" s="6"/>
      <c r="H31" s="6"/>
      <c r="I31" s="59">
        <v>366.47</v>
      </c>
      <c r="J31" s="43">
        <f t="shared" si="1"/>
        <v>127.52999999999997</v>
      </c>
      <c r="K31" s="52">
        <f t="shared" si="2"/>
        <v>0.021304710992315398</v>
      </c>
    </row>
    <row r="32" spans="1:11" ht="15">
      <c r="A32" s="138"/>
      <c r="B32" s="45">
        <v>8</v>
      </c>
      <c r="C32" s="46">
        <v>2108.2</v>
      </c>
      <c r="D32" s="47">
        <v>144.63</v>
      </c>
      <c r="E32" s="45"/>
      <c r="F32" s="36"/>
      <c r="G32" s="6"/>
      <c r="H32" s="6"/>
      <c r="I32" s="59">
        <v>129.38</v>
      </c>
      <c r="J32" s="43">
        <f t="shared" si="1"/>
        <v>15.25</v>
      </c>
      <c r="K32" s="52">
        <f t="shared" si="2"/>
        <v>0.007233659045631345</v>
      </c>
    </row>
    <row r="33" spans="1:11" ht="15">
      <c r="A33" s="138"/>
      <c r="B33" s="45">
        <v>9</v>
      </c>
      <c r="C33" s="46">
        <v>9883.9</v>
      </c>
      <c r="D33" s="47">
        <v>756</v>
      </c>
      <c r="E33" s="45"/>
      <c r="F33" s="36"/>
      <c r="G33" s="6"/>
      <c r="H33" s="6"/>
      <c r="I33" s="59">
        <v>542.42</v>
      </c>
      <c r="J33" s="43">
        <f t="shared" si="1"/>
        <v>213.58000000000004</v>
      </c>
      <c r="K33" s="52">
        <f t="shared" si="2"/>
        <v>0.021608879086190677</v>
      </c>
    </row>
    <row r="34" spans="1:11" ht="15">
      <c r="A34" s="138"/>
      <c r="B34" s="45">
        <v>12</v>
      </c>
      <c r="C34" s="46">
        <v>6454.5</v>
      </c>
      <c r="D34" s="47">
        <v>632</v>
      </c>
      <c r="E34" s="47"/>
      <c r="F34" s="36"/>
      <c r="G34" s="6"/>
      <c r="H34" s="6"/>
      <c r="I34" s="59">
        <v>375.8</v>
      </c>
      <c r="J34" s="43">
        <f t="shared" si="1"/>
        <v>256.2</v>
      </c>
      <c r="K34" s="52">
        <f t="shared" si="2"/>
        <v>0.03969323727631885</v>
      </c>
    </row>
    <row r="35" spans="1:11" ht="15">
      <c r="A35" s="138"/>
      <c r="B35" s="45">
        <v>14</v>
      </c>
      <c r="C35" s="46">
        <v>5285.8</v>
      </c>
      <c r="D35" s="47">
        <v>418</v>
      </c>
      <c r="E35" s="45"/>
      <c r="F35" s="36"/>
      <c r="G35" s="6"/>
      <c r="H35" s="6"/>
      <c r="I35" s="59">
        <v>298.03</v>
      </c>
      <c r="J35" s="43">
        <f t="shared" si="1"/>
        <v>119.97000000000003</v>
      </c>
      <c r="K35" s="52">
        <f t="shared" si="2"/>
        <v>0.02269665897309774</v>
      </c>
    </row>
    <row r="36" spans="1:11" ht="15">
      <c r="A36" s="138"/>
      <c r="B36" s="45">
        <v>22</v>
      </c>
      <c r="C36" s="46">
        <v>5854.1</v>
      </c>
      <c r="D36" s="47">
        <v>451</v>
      </c>
      <c r="E36" s="45"/>
      <c r="F36" s="36"/>
      <c r="G36" s="6"/>
      <c r="H36" s="6"/>
      <c r="I36" s="59">
        <v>325.92</v>
      </c>
      <c r="J36" s="43">
        <f t="shared" si="1"/>
        <v>125.07999999999998</v>
      </c>
      <c r="K36" s="52">
        <f t="shared" si="2"/>
        <v>0.02136622196409354</v>
      </c>
    </row>
    <row r="37" spans="1:11" ht="13.5" customHeight="1">
      <c r="A37" s="139" t="s">
        <v>15</v>
      </c>
      <c r="B37" s="45" t="s">
        <v>16</v>
      </c>
      <c r="C37" s="46">
        <v>16008</v>
      </c>
      <c r="D37" s="47">
        <v>1348.9</v>
      </c>
      <c r="E37" s="47">
        <v>12.2</v>
      </c>
      <c r="F37" s="36"/>
      <c r="G37" s="6"/>
      <c r="H37" s="6"/>
      <c r="I37" s="59">
        <v>1176.91</v>
      </c>
      <c r="J37" s="43">
        <f t="shared" si="1"/>
        <v>171.99</v>
      </c>
      <c r="K37" s="52">
        <f t="shared" si="2"/>
        <v>0.01074400299850075</v>
      </c>
    </row>
    <row r="38" spans="1:11" ht="15">
      <c r="A38" s="140"/>
      <c r="B38" s="45" t="s">
        <v>17</v>
      </c>
      <c r="C38" s="46">
        <v>5223</v>
      </c>
      <c r="D38" s="47">
        <v>471.2</v>
      </c>
      <c r="E38" s="47">
        <v>8.2</v>
      </c>
      <c r="F38" s="36"/>
      <c r="G38" s="6"/>
      <c r="H38" s="6"/>
      <c r="I38" s="59">
        <v>327.03</v>
      </c>
      <c r="J38" s="43">
        <f t="shared" si="1"/>
        <v>144.17000000000002</v>
      </c>
      <c r="K38" s="52">
        <f t="shared" si="2"/>
        <v>0.027602910204863107</v>
      </c>
    </row>
    <row r="39" spans="1:11" ht="15">
      <c r="A39" s="140"/>
      <c r="B39" s="45" t="s">
        <v>18</v>
      </c>
      <c r="C39" s="46">
        <v>3843.5</v>
      </c>
      <c r="D39" s="47">
        <v>288.88</v>
      </c>
      <c r="E39" s="45"/>
      <c r="F39" s="36"/>
      <c r="G39" s="6"/>
      <c r="H39" s="6"/>
      <c r="I39" s="59">
        <v>237.56</v>
      </c>
      <c r="J39" s="43">
        <f t="shared" si="1"/>
        <v>51.31999999999999</v>
      </c>
      <c r="K39" s="52">
        <f t="shared" si="2"/>
        <v>0.013352413165083905</v>
      </c>
    </row>
    <row r="40" spans="1:11" ht="15">
      <c r="A40" s="140"/>
      <c r="B40" s="45" t="s">
        <v>19</v>
      </c>
      <c r="C40" s="46">
        <v>1281.2</v>
      </c>
      <c r="D40" s="47">
        <v>89.8</v>
      </c>
      <c r="E40" s="45"/>
      <c r="F40" s="36"/>
      <c r="G40" s="6"/>
      <c r="H40" s="6"/>
      <c r="I40" s="59">
        <v>86.12</v>
      </c>
      <c r="J40" s="43">
        <f t="shared" si="1"/>
        <v>3.6799999999999926</v>
      </c>
      <c r="K40" s="52">
        <f t="shared" si="2"/>
        <v>0.002872307211988755</v>
      </c>
    </row>
    <row r="41" spans="1:11" ht="15">
      <c r="A41" s="140"/>
      <c r="B41" s="45">
        <v>7</v>
      </c>
      <c r="C41" s="46">
        <v>8117.5</v>
      </c>
      <c r="D41" s="47">
        <v>558.3</v>
      </c>
      <c r="E41" s="47">
        <v>0.9</v>
      </c>
      <c r="F41" s="36"/>
      <c r="G41" s="6"/>
      <c r="H41" s="6"/>
      <c r="I41" s="59">
        <v>448.47</v>
      </c>
      <c r="J41" s="43">
        <f t="shared" si="1"/>
        <v>109.82999999999993</v>
      </c>
      <c r="K41" s="52">
        <f t="shared" si="2"/>
        <v>0.01353002771789343</v>
      </c>
    </row>
    <row r="42" spans="1:11" ht="15">
      <c r="A42" s="140"/>
      <c r="B42" s="45">
        <v>11</v>
      </c>
      <c r="C42" s="46">
        <v>1945.5</v>
      </c>
      <c r="D42" s="47">
        <v>177.7</v>
      </c>
      <c r="E42" s="45"/>
      <c r="F42" s="36"/>
      <c r="G42" s="6"/>
      <c r="H42" s="6"/>
      <c r="I42" s="59">
        <v>133.29</v>
      </c>
      <c r="J42" s="43">
        <f t="shared" si="1"/>
        <v>44.41</v>
      </c>
      <c r="K42" s="52">
        <f t="shared" si="2"/>
        <v>0.022827036751477767</v>
      </c>
    </row>
    <row r="43" spans="1:11" ht="15">
      <c r="A43" s="140"/>
      <c r="B43" s="45">
        <v>13</v>
      </c>
      <c r="C43" s="46">
        <v>1268.6</v>
      </c>
      <c r="D43" s="47">
        <v>101.07</v>
      </c>
      <c r="E43" s="45"/>
      <c r="F43" s="36"/>
      <c r="G43" s="6"/>
      <c r="H43" s="6"/>
      <c r="I43" s="59">
        <v>80.53</v>
      </c>
      <c r="J43" s="43">
        <f t="shared" si="1"/>
        <v>20.539999999999992</v>
      </c>
      <c r="K43" s="52">
        <f t="shared" si="2"/>
        <v>0.01619107677755005</v>
      </c>
    </row>
    <row r="44" spans="1:11" ht="15">
      <c r="A44" s="140"/>
      <c r="B44" s="45">
        <v>16</v>
      </c>
      <c r="C44" s="46">
        <v>9881.2</v>
      </c>
      <c r="D44" s="47">
        <v>1157.57</v>
      </c>
      <c r="E44" s="45">
        <v>0.3</v>
      </c>
      <c r="F44" s="36"/>
      <c r="G44" s="6"/>
      <c r="H44" s="6"/>
      <c r="I44" s="59">
        <v>891.79</v>
      </c>
      <c r="J44" s="43">
        <f t="shared" si="1"/>
        <v>265.78</v>
      </c>
      <c r="K44" s="52">
        <f t="shared" si="2"/>
        <v>0.026897542808565756</v>
      </c>
    </row>
    <row r="45" spans="1:11" ht="15">
      <c r="A45" s="137"/>
      <c r="B45" s="45">
        <v>17</v>
      </c>
      <c r="C45" s="46">
        <v>5850.7</v>
      </c>
      <c r="D45" s="47">
        <v>457.9</v>
      </c>
      <c r="E45" s="45"/>
      <c r="F45" s="36"/>
      <c r="G45" s="6"/>
      <c r="H45" s="6"/>
      <c r="I45" s="59">
        <v>346.18</v>
      </c>
      <c r="J45" s="43">
        <f t="shared" si="1"/>
        <v>111.71999999999997</v>
      </c>
      <c r="K45" s="52">
        <f t="shared" si="2"/>
        <v>0.01909515100757174</v>
      </c>
    </row>
    <row r="46" spans="1:11" ht="13.5" customHeight="1">
      <c r="A46" s="132" t="s">
        <v>20</v>
      </c>
      <c r="B46" s="45">
        <v>4</v>
      </c>
      <c r="C46" s="46">
        <v>3366.7</v>
      </c>
      <c r="D46" s="47">
        <v>304</v>
      </c>
      <c r="E46" s="45"/>
      <c r="F46" s="36"/>
      <c r="G46" s="6"/>
      <c r="H46" s="6"/>
      <c r="I46" s="59">
        <v>230.88</v>
      </c>
      <c r="J46" s="43">
        <f t="shared" si="1"/>
        <v>73.12</v>
      </c>
      <c r="K46" s="52">
        <f t="shared" si="2"/>
        <v>0.02171859684557579</v>
      </c>
    </row>
    <row r="47" spans="1:11" ht="15">
      <c r="A47" s="132"/>
      <c r="B47" s="45">
        <v>10</v>
      </c>
      <c r="C47" s="46">
        <v>3255.6</v>
      </c>
      <c r="D47" s="47">
        <v>263.4</v>
      </c>
      <c r="E47" s="45"/>
      <c r="F47" s="36"/>
      <c r="G47" s="6"/>
      <c r="H47" s="6"/>
      <c r="I47" s="59">
        <v>227.94</v>
      </c>
      <c r="J47" s="43">
        <f t="shared" si="1"/>
        <v>35.45999999999998</v>
      </c>
      <c r="K47" s="52">
        <f t="shared" si="2"/>
        <v>0.010892001474382596</v>
      </c>
    </row>
    <row r="48" spans="1:11" ht="13.5" customHeight="1">
      <c r="A48" s="133" t="s">
        <v>21</v>
      </c>
      <c r="B48" s="45">
        <v>6</v>
      </c>
      <c r="C48" s="46">
        <v>8885.1</v>
      </c>
      <c r="D48" s="49">
        <v>887</v>
      </c>
      <c r="E48" s="45"/>
      <c r="F48" s="36"/>
      <c r="G48" s="6"/>
      <c r="H48" s="6"/>
      <c r="I48" s="59">
        <v>650.62</v>
      </c>
      <c r="J48" s="43">
        <f t="shared" si="1"/>
        <v>236.38</v>
      </c>
      <c r="K48" s="52">
        <f t="shared" si="2"/>
        <v>0.026604089993359666</v>
      </c>
    </row>
    <row r="49" spans="1:11" ht="15">
      <c r="A49" s="134"/>
      <c r="B49" s="45" t="s">
        <v>9</v>
      </c>
      <c r="C49" s="46">
        <v>2307.7</v>
      </c>
      <c r="D49" s="47">
        <v>239.9</v>
      </c>
      <c r="E49" s="47">
        <v>1.7</v>
      </c>
      <c r="F49" s="36"/>
      <c r="G49" s="6"/>
      <c r="H49" s="6"/>
      <c r="I49" s="59">
        <v>181.98</v>
      </c>
      <c r="J49" s="43">
        <f t="shared" si="1"/>
        <v>57.920000000000016</v>
      </c>
      <c r="K49" s="52">
        <f t="shared" si="2"/>
        <v>0.025098583004723327</v>
      </c>
    </row>
    <row r="50" spans="1:11" ht="15">
      <c r="A50" s="134"/>
      <c r="B50" s="45" t="s">
        <v>22</v>
      </c>
      <c r="C50" s="46">
        <v>2250.2</v>
      </c>
      <c r="D50" s="49">
        <v>197.7</v>
      </c>
      <c r="E50" s="45"/>
      <c r="F50" s="36"/>
      <c r="G50" s="6"/>
      <c r="H50" s="6"/>
      <c r="I50" s="59">
        <v>137.84</v>
      </c>
      <c r="J50" s="43">
        <f t="shared" si="1"/>
        <v>59.859999999999985</v>
      </c>
      <c r="K50" s="54">
        <f t="shared" si="2"/>
        <v>0.02660207981512754</v>
      </c>
    </row>
    <row r="51" spans="1:11" ht="15">
      <c r="A51" s="134"/>
      <c r="B51" s="45">
        <v>8</v>
      </c>
      <c r="C51" s="46">
        <v>8887.1</v>
      </c>
      <c r="D51" s="47">
        <v>891.42</v>
      </c>
      <c r="E51" s="47">
        <v>1</v>
      </c>
      <c r="F51" s="36"/>
      <c r="G51" s="6"/>
      <c r="H51" s="6"/>
      <c r="I51" s="59">
        <v>738.1</v>
      </c>
      <c r="J51" s="43">
        <f t="shared" si="1"/>
        <v>153.31999999999994</v>
      </c>
      <c r="K51" s="54">
        <f t="shared" si="2"/>
        <v>0.017251971959356814</v>
      </c>
    </row>
    <row r="52" spans="1:11" ht="15">
      <c r="A52" s="134"/>
      <c r="B52" s="45" t="s">
        <v>23</v>
      </c>
      <c r="C52" s="46">
        <v>2244.9</v>
      </c>
      <c r="D52" s="47">
        <v>251.7</v>
      </c>
      <c r="E52" s="45"/>
      <c r="F52" s="36"/>
      <c r="G52" s="9"/>
      <c r="H52" s="6"/>
      <c r="I52" s="59">
        <v>166.99</v>
      </c>
      <c r="J52" s="43">
        <f t="shared" si="1"/>
        <v>84.70999999999998</v>
      </c>
      <c r="K52" s="54">
        <f t="shared" si="2"/>
        <v>0.03773442024143613</v>
      </c>
    </row>
    <row r="53" spans="1:11" ht="15">
      <c r="A53" s="134"/>
      <c r="B53" s="45" t="s">
        <v>24</v>
      </c>
      <c r="C53" s="46">
        <v>2280</v>
      </c>
      <c r="D53" s="49">
        <v>236.9</v>
      </c>
      <c r="E53" s="45"/>
      <c r="F53" s="36"/>
      <c r="G53" s="17"/>
      <c r="H53" s="6"/>
      <c r="I53" s="59">
        <v>154.43</v>
      </c>
      <c r="J53" s="43">
        <f t="shared" si="1"/>
        <v>82.47</v>
      </c>
      <c r="K53" s="52">
        <f t="shared" si="2"/>
        <v>0.036171052631578944</v>
      </c>
    </row>
    <row r="54" spans="1:11" ht="15">
      <c r="A54" s="134"/>
      <c r="B54" s="45">
        <v>10</v>
      </c>
      <c r="C54" s="46">
        <v>8922.28</v>
      </c>
      <c r="D54" s="49">
        <v>775</v>
      </c>
      <c r="E54" s="47">
        <v>1.2</v>
      </c>
      <c r="F54" s="36"/>
      <c r="G54" s="6"/>
      <c r="H54" s="6"/>
      <c r="I54" s="59">
        <v>616.71</v>
      </c>
      <c r="J54" s="43">
        <f t="shared" si="1"/>
        <v>158.28999999999996</v>
      </c>
      <c r="K54" s="52">
        <f t="shared" si="2"/>
        <v>0.017740981004855255</v>
      </c>
    </row>
    <row r="55" spans="1:11" ht="15">
      <c r="A55" s="134"/>
      <c r="B55" s="45" t="s">
        <v>25</v>
      </c>
      <c r="C55" s="46">
        <v>2293.8</v>
      </c>
      <c r="D55" s="49">
        <v>223.9</v>
      </c>
      <c r="E55" s="45">
        <v>0.4</v>
      </c>
      <c r="F55" s="36"/>
      <c r="G55" s="17"/>
      <c r="H55" s="6"/>
      <c r="I55" s="59">
        <v>175.62</v>
      </c>
      <c r="J55" s="43">
        <f t="shared" si="1"/>
        <v>48.28</v>
      </c>
      <c r="K55" s="52">
        <f t="shared" si="2"/>
        <v>0.02104804254948121</v>
      </c>
    </row>
    <row r="56" spans="1:11" ht="15">
      <c r="A56" s="134"/>
      <c r="B56" s="45" t="s">
        <v>26</v>
      </c>
      <c r="C56" s="46">
        <v>2233.5</v>
      </c>
      <c r="D56" s="49">
        <v>211.5</v>
      </c>
      <c r="E56" s="45"/>
      <c r="F56" s="36"/>
      <c r="G56" s="17"/>
      <c r="H56" s="6"/>
      <c r="I56" s="59">
        <v>165.69</v>
      </c>
      <c r="J56" s="43">
        <f t="shared" si="1"/>
        <v>45.81</v>
      </c>
      <c r="K56" s="52">
        <f t="shared" si="2"/>
        <v>0.02051040967092008</v>
      </c>
    </row>
    <row r="57" spans="1:11" ht="26.25" customHeight="1">
      <c r="A57" s="34" t="s">
        <v>32</v>
      </c>
      <c r="B57" s="45">
        <v>14</v>
      </c>
      <c r="C57" s="46">
        <v>5608.8</v>
      </c>
      <c r="D57" s="47">
        <v>481.7</v>
      </c>
      <c r="E57" s="45">
        <v>2.2</v>
      </c>
      <c r="F57" s="36"/>
      <c r="G57" s="6"/>
      <c r="H57" s="6"/>
      <c r="I57" s="59">
        <v>487.41</v>
      </c>
      <c r="J57" s="43">
        <f t="shared" si="1"/>
        <v>-5.710000000000036</v>
      </c>
      <c r="K57" s="52">
        <f t="shared" si="2"/>
        <v>-0.0010180430751676002</v>
      </c>
    </row>
    <row r="58" spans="1:11" ht="13.5" customHeight="1">
      <c r="A58" s="121" t="s">
        <v>27</v>
      </c>
      <c r="B58" s="135"/>
      <c r="C58" s="39">
        <f>SUM(C7:C57)</f>
        <v>323388.88</v>
      </c>
      <c r="D58" s="40">
        <f>SUM(D7:D57)</f>
        <v>27203.97000000001</v>
      </c>
      <c r="E58" s="40">
        <f>SUM(E7:E57)</f>
        <v>67.27000000000001</v>
      </c>
      <c r="F58" s="21">
        <f>SUM(F7:F56)</f>
        <v>0</v>
      </c>
      <c r="G58" s="21">
        <f>SUM(G7:G56)</f>
        <v>0</v>
      </c>
      <c r="H58" s="21">
        <f>SUM(H7:H56)</f>
        <v>0</v>
      </c>
      <c r="I58" s="21">
        <f>SUM(I7:I57)</f>
        <v>21210.929999999997</v>
      </c>
      <c r="J58" s="40">
        <f>SUM(J7:J57)</f>
        <v>5993.039999999999</v>
      </c>
      <c r="K58" s="51">
        <f t="shared" si="2"/>
        <v>0.01853199157621004</v>
      </c>
    </row>
    <row r="61" spans="1:3" ht="15">
      <c r="A61" s="23" t="s">
        <v>29</v>
      </c>
      <c r="B61" s="23"/>
      <c r="C61" s="24"/>
    </row>
  </sheetData>
  <sheetProtection/>
  <mergeCells count="18">
    <mergeCell ref="A3:J3"/>
    <mergeCell ref="A4:K4"/>
    <mergeCell ref="A5:B6"/>
    <mergeCell ref="C5:C6"/>
    <mergeCell ref="D5:D6"/>
    <mergeCell ref="E5:E6"/>
    <mergeCell ref="F5:G5"/>
    <mergeCell ref="H5:H6"/>
    <mergeCell ref="I5:I6"/>
    <mergeCell ref="J5:J6"/>
    <mergeCell ref="A48:A56"/>
    <mergeCell ref="A58:B58"/>
    <mergeCell ref="K5:K6"/>
    <mergeCell ref="A7:A19"/>
    <mergeCell ref="A20:A28"/>
    <mergeCell ref="A29:A36"/>
    <mergeCell ref="A37:A45"/>
    <mergeCell ref="A46:A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9">
      <selection activeCell="N66" sqref="N66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8.8515625" style="0" customWidth="1"/>
    <col min="4" max="4" width="6.00390625" style="0" customWidth="1"/>
    <col min="5" max="5" width="7.7109375" style="0" customWidth="1"/>
    <col min="6" max="6" width="1.421875" style="0" customWidth="1"/>
    <col min="7" max="7" width="9.28125" style="0" customWidth="1"/>
    <col min="8" max="8" width="6.28125" style="0" customWidth="1"/>
    <col min="9" max="9" width="5.421875" style="0" customWidth="1"/>
    <col min="10" max="10" width="6.140625" style="0" customWidth="1"/>
  </cols>
  <sheetData>
    <row r="1" spans="1:9" ht="15">
      <c r="A1" s="161" t="s">
        <v>1</v>
      </c>
      <c r="B1" s="161"/>
      <c r="C1" s="161"/>
      <c r="D1" s="161"/>
      <c r="E1" s="161"/>
      <c r="F1" s="161"/>
      <c r="G1" s="161"/>
      <c r="H1" s="161"/>
      <c r="I1" s="161"/>
    </row>
    <row r="2" spans="1:9" ht="15">
      <c r="A2" s="60" t="s">
        <v>46</v>
      </c>
      <c r="B2" s="60"/>
      <c r="C2" s="60"/>
      <c r="D2" s="60"/>
      <c r="E2" s="60"/>
      <c r="F2" s="60"/>
      <c r="G2" s="60"/>
      <c r="H2" s="60"/>
      <c r="I2" s="60"/>
    </row>
    <row r="3" spans="1:10" ht="12.75" customHeight="1">
      <c r="A3" s="157" t="s">
        <v>2</v>
      </c>
      <c r="B3" s="157"/>
      <c r="C3" s="157" t="s">
        <v>47</v>
      </c>
      <c r="D3" s="157"/>
      <c r="E3" s="162" t="s">
        <v>48</v>
      </c>
      <c r="F3" s="163"/>
      <c r="G3" s="157" t="s">
        <v>38</v>
      </c>
      <c r="H3" s="157" t="s">
        <v>49</v>
      </c>
      <c r="I3" s="157" t="s">
        <v>50</v>
      </c>
      <c r="J3" s="157" t="s">
        <v>73</v>
      </c>
    </row>
    <row r="4" spans="1:10" ht="93.75" customHeight="1">
      <c r="A4" s="157"/>
      <c r="B4" s="157"/>
      <c r="C4" s="157"/>
      <c r="D4" s="157"/>
      <c r="E4" s="162"/>
      <c r="F4" s="164"/>
      <c r="G4" s="157"/>
      <c r="H4" s="157"/>
      <c r="I4" s="157"/>
      <c r="J4" s="157"/>
    </row>
    <row r="5" spans="1:10" ht="12.75" customHeight="1">
      <c r="A5" s="158" t="s">
        <v>74</v>
      </c>
      <c r="B5" s="61" t="s">
        <v>51</v>
      </c>
      <c r="C5" s="62">
        <v>7207.5</v>
      </c>
      <c r="D5" s="62"/>
      <c r="E5" s="63">
        <v>591</v>
      </c>
      <c r="F5" s="64"/>
      <c r="G5" s="30">
        <f aca="true" t="shared" si="0" ref="G5:G13">E5-F5</f>
        <v>591</v>
      </c>
      <c r="H5" s="30">
        <v>527.51</v>
      </c>
      <c r="I5" s="65">
        <f>G5-H5</f>
        <v>63.49000000000001</v>
      </c>
      <c r="J5" s="66">
        <f aca="true" t="shared" si="1" ref="J5:J13">I5/C5</f>
        <v>0.008808879639264655</v>
      </c>
    </row>
    <row r="6" spans="1:10" ht="15">
      <c r="A6" s="159"/>
      <c r="B6" s="61">
        <v>4</v>
      </c>
      <c r="C6" s="62">
        <v>4607</v>
      </c>
      <c r="D6" s="62"/>
      <c r="E6" s="67">
        <v>372.17</v>
      </c>
      <c r="F6" s="68"/>
      <c r="G6" s="30">
        <f t="shared" si="0"/>
        <v>372.17</v>
      </c>
      <c r="H6" s="30">
        <v>288.31</v>
      </c>
      <c r="I6" s="65">
        <f aca="true" t="shared" si="2" ref="I6:I60">G6-H6</f>
        <v>83.86000000000001</v>
      </c>
      <c r="J6" s="66">
        <f t="shared" si="1"/>
        <v>0.01820273496852616</v>
      </c>
    </row>
    <row r="7" spans="1:10" ht="15">
      <c r="A7" s="159"/>
      <c r="B7" s="61">
        <v>6</v>
      </c>
      <c r="C7" s="62">
        <v>4592.5</v>
      </c>
      <c r="D7" s="62"/>
      <c r="E7" s="67">
        <v>407.73</v>
      </c>
      <c r="F7" s="68"/>
      <c r="G7" s="30">
        <f t="shared" si="0"/>
        <v>407.73</v>
      </c>
      <c r="H7" s="30">
        <v>287.12</v>
      </c>
      <c r="I7" s="65">
        <f t="shared" si="2"/>
        <v>120.61000000000001</v>
      </c>
      <c r="J7" s="66">
        <f t="shared" si="1"/>
        <v>0.026262384322264565</v>
      </c>
    </row>
    <row r="8" spans="1:10" ht="15">
      <c r="A8" s="159"/>
      <c r="B8" s="61" t="s">
        <v>9</v>
      </c>
      <c r="C8" s="62">
        <v>4608.3</v>
      </c>
      <c r="D8" s="62"/>
      <c r="E8" s="67">
        <v>356</v>
      </c>
      <c r="F8" s="68"/>
      <c r="G8" s="30">
        <f t="shared" si="0"/>
        <v>356</v>
      </c>
      <c r="H8" s="30">
        <v>307.28</v>
      </c>
      <c r="I8" s="65">
        <f t="shared" si="2"/>
        <v>48.72000000000003</v>
      </c>
      <c r="J8" s="66">
        <f t="shared" si="1"/>
        <v>0.010572228370548798</v>
      </c>
    </row>
    <row r="9" spans="1:10" ht="15">
      <c r="A9" s="159"/>
      <c r="B9" s="61">
        <v>8</v>
      </c>
      <c r="C9" s="62">
        <v>4573.6</v>
      </c>
      <c r="D9" s="62"/>
      <c r="E9" s="67">
        <v>452.9</v>
      </c>
      <c r="F9" s="68"/>
      <c r="G9" s="30">
        <f t="shared" si="0"/>
        <v>452.9</v>
      </c>
      <c r="H9" s="30">
        <v>355.73</v>
      </c>
      <c r="I9" s="65">
        <f t="shared" si="2"/>
        <v>97.16999999999996</v>
      </c>
      <c r="J9" s="66">
        <f t="shared" si="1"/>
        <v>0.02124584572328143</v>
      </c>
    </row>
    <row r="10" spans="1:10" ht="15">
      <c r="A10" s="159"/>
      <c r="B10" s="61">
        <v>10</v>
      </c>
      <c r="C10" s="62">
        <v>4550.5</v>
      </c>
      <c r="D10" s="62"/>
      <c r="E10" s="69">
        <v>327.69</v>
      </c>
      <c r="F10" s="70"/>
      <c r="G10" s="30">
        <f t="shared" si="0"/>
        <v>327.69</v>
      </c>
      <c r="H10" s="30">
        <v>292.31</v>
      </c>
      <c r="I10" s="65">
        <f t="shared" si="2"/>
        <v>35.379999999999995</v>
      </c>
      <c r="J10" s="66">
        <f t="shared" si="1"/>
        <v>0.00777496978354027</v>
      </c>
    </row>
    <row r="11" spans="1:10" ht="15">
      <c r="A11" s="159"/>
      <c r="B11" s="61">
        <v>12</v>
      </c>
      <c r="C11" s="62">
        <v>10282.3</v>
      </c>
      <c r="D11" s="62"/>
      <c r="E11" s="69">
        <v>853</v>
      </c>
      <c r="F11" s="70"/>
      <c r="G11" s="30">
        <f t="shared" si="0"/>
        <v>853</v>
      </c>
      <c r="H11" s="30">
        <v>746.5</v>
      </c>
      <c r="I11" s="65">
        <f t="shared" si="2"/>
        <v>106.5</v>
      </c>
      <c r="J11" s="66">
        <f t="shared" si="1"/>
        <v>0.010357604816043104</v>
      </c>
    </row>
    <row r="12" spans="1:10" ht="12.75" customHeight="1">
      <c r="A12" s="159"/>
      <c r="B12" s="61" t="s">
        <v>52</v>
      </c>
      <c r="C12" s="62">
        <v>3366.7</v>
      </c>
      <c r="D12" s="62"/>
      <c r="E12" s="67">
        <v>332</v>
      </c>
      <c r="F12" s="68"/>
      <c r="G12" s="30">
        <f t="shared" si="0"/>
        <v>332</v>
      </c>
      <c r="H12" s="30">
        <v>229.06</v>
      </c>
      <c r="I12" s="65">
        <f t="shared" si="2"/>
        <v>102.94</v>
      </c>
      <c r="J12" s="66">
        <f t="shared" si="1"/>
        <v>0.030575934891733745</v>
      </c>
    </row>
    <row r="13" spans="1:10" ht="15">
      <c r="A13" s="160"/>
      <c r="B13" s="61">
        <v>10</v>
      </c>
      <c r="C13" s="62">
        <v>3255.6</v>
      </c>
      <c r="D13" s="62"/>
      <c r="E13" s="67">
        <v>262.6</v>
      </c>
      <c r="F13" s="68"/>
      <c r="G13" s="30">
        <f t="shared" si="0"/>
        <v>262.6</v>
      </c>
      <c r="H13" s="30">
        <v>215.25</v>
      </c>
      <c r="I13" s="65">
        <f t="shared" si="2"/>
        <v>47.35000000000002</v>
      </c>
      <c r="J13" s="66">
        <f t="shared" si="1"/>
        <v>0.014544170045460138</v>
      </c>
    </row>
    <row r="14" spans="1:10" ht="17.25" customHeight="1">
      <c r="A14" s="145" t="s">
        <v>53</v>
      </c>
      <c r="B14" s="146"/>
      <c r="C14" s="71">
        <f>SUM(C5:C13)</f>
        <v>47043.99999999999</v>
      </c>
      <c r="D14" s="71"/>
      <c r="E14" s="72">
        <f>SUM(E5:E13)</f>
        <v>3955.09</v>
      </c>
      <c r="F14" s="73"/>
      <c r="G14" s="74">
        <f>SUM(G5:G13)</f>
        <v>3955.09</v>
      </c>
      <c r="H14" s="74">
        <f>SUM(H5:H13)</f>
        <v>3249.07</v>
      </c>
      <c r="I14" s="75">
        <f t="shared" si="2"/>
        <v>706.02</v>
      </c>
      <c r="J14" s="76">
        <f>(J5+J6+J7+J8+J9+J10+J11+J12+J13)/9</f>
        <v>0.016482750284518097</v>
      </c>
    </row>
    <row r="15" spans="1:10" ht="18" customHeight="1">
      <c r="A15" s="158" t="s">
        <v>75</v>
      </c>
      <c r="B15" s="77" t="s">
        <v>54</v>
      </c>
      <c r="C15" s="67">
        <v>8881.88</v>
      </c>
      <c r="D15" s="78">
        <v>51.08</v>
      </c>
      <c r="E15" s="67">
        <v>804.88</v>
      </c>
      <c r="F15" s="79"/>
      <c r="G15" s="30">
        <f aca="true" t="shared" si="3" ref="G15:G23">E15-F15</f>
        <v>804.88</v>
      </c>
      <c r="H15" s="30">
        <v>664.11</v>
      </c>
      <c r="I15" s="65">
        <f t="shared" si="2"/>
        <v>140.76999999999998</v>
      </c>
      <c r="J15" s="66">
        <f aca="true" t="shared" si="4" ref="J15:J23">I15/C15</f>
        <v>0.0158491220327228</v>
      </c>
    </row>
    <row r="16" spans="1:10" ht="12.75" customHeight="1">
      <c r="A16" s="159"/>
      <c r="B16" s="61" t="s">
        <v>25</v>
      </c>
      <c r="C16" s="67">
        <v>2293.8</v>
      </c>
      <c r="D16" s="78">
        <v>49.1</v>
      </c>
      <c r="E16" s="67">
        <v>197.6</v>
      </c>
      <c r="F16" s="68"/>
      <c r="G16" s="30">
        <f t="shared" si="3"/>
        <v>197.6</v>
      </c>
      <c r="H16" s="30">
        <v>178.03</v>
      </c>
      <c r="I16" s="65">
        <f t="shared" si="2"/>
        <v>19.569999999999993</v>
      </c>
      <c r="J16" s="66">
        <f t="shared" si="4"/>
        <v>0.008531694132008018</v>
      </c>
    </row>
    <row r="17" spans="1:10" ht="15">
      <c r="A17" s="159"/>
      <c r="B17" s="61" t="s">
        <v>26</v>
      </c>
      <c r="C17" s="67">
        <v>2233.5</v>
      </c>
      <c r="D17" s="78"/>
      <c r="E17" s="67">
        <v>181.54</v>
      </c>
      <c r="F17" s="68"/>
      <c r="G17" s="30">
        <f t="shared" si="3"/>
        <v>181.54</v>
      </c>
      <c r="H17" s="30">
        <v>151.74</v>
      </c>
      <c r="I17" s="65">
        <f t="shared" si="2"/>
        <v>29.799999999999983</v>
      </c>
      <c r="J17" s="66">
        <f t="shared" si="4"/>
        <v>0.013342287888963503</v>
      </c>
    </row>
    <row r="18" spans="1:10" ht="17.25" customHeight="1">
      <c r="A18" s="159"/>
      <c r="B18" s="61" t="s">
        <v>55</v>
      </c>
      <c r="C18" s="62">
        <v>3804.5</v>
      </c>
      <c r="D18" s="80"/>
      <c r="E18" s="67">
        <v>336</v>
      </c>
      <c r="F18" s="68"/>
      <c r="G18" s="30">
        <f t="shared" si="3"/>
        <v>336</v>
      </c>
      <c r="H18" s="30">
        <v>251.79</v>
      </c>
      <c r="I18" s="65">
        <f t="shared" si="2"/>
        <v>84.21000000000001</v>
      </c>
      <c r="J18" s="66">
        <f t="shared" si="4"/>
        <v>0.022134314627414907</v>
      </c>
    </row>
    <row r="19" spans="1:10" ht="15">
      <c r="A19" s="159"/>
      <c r="B19" s="61">
        <v>4</v>
      </c>
      <c r="C19" s="62">
        <v>16618.4</v>
      </c>
      <c r="D19" s="80">
        <v>28.6</v>
      </c>
      <c r="E19" s="67">
        <v>1237</v>
      </c>
      <c r="F19" s="68"/>
      <c r="G19" s="30">
        <f t="shared" si="3"/>
        <v>1237</v>
      </c>
      <c r="H19" s="30">
        <v>1076.96</v>
      </c>
      <c r="I19" s="65">
        <f t="shared" si="2"/>
        <v>160.03999999999996</v>
      </c>
      <c r="J19" s="66">
        <f t="shared" si="4"/>
        <v>0.009630289317864534</v>
      </c>
    </row>
    <row r="20" spans="1:10" ht="12.75" customHeight="1">
      <c r="A20" s="159"/>
      <c r="B20" s="61">
        <v>6</v>
      </c>
      <c r="C20" s="62">
        <v>4240.4</v>
      </c>
      <c r="D20" s="80"/>
      <c r="E20" s="67">
        <v>294.9</v>
      </c>
      <c r="F20" s="68"/>
      <c r="G20" s="30">
        <f t="shared" si="3"/>
        <v>294.9</v>
      </c>
      <c r="H20" s="30">
        <v>229</v>
      </c>
      <c r="I20" s="65">
        <f t="shared" si="2"/>
        <v>65.89999999999998</v>
      </c>
      <c r="J20" s="66">
        <f t="shared" si="4"/>
        <v>0.01554098669936798</v>
      </c>
    </row>
    <row r="21" spans="1:10" ht="15">
      <c r="A21" s="159"/>
      <c r="B21" s="61">
        <v>8</v>
      </c>
      <c r="C21" s="62">
        <v>4289.7</v>
      </c>
      <c r="D21" s="80"/>
      <c r="E21" s="67">
        <v>352.13</v>
      </c>
      <c r="F21" s="68"/>
      <c r="G21" s="30">
        <f t="shared" si="3"/>
        <v>352.13</v>
      </c>
      <c r="H21" s="30">
        <v>247.87</v>
      </c>
      <c r="I21" s="65">
        <f t="shared" si="2"/>
        <v>104.25999999999999</v>
      </c>
      <c r="J21" s="66">
        <f t="shared" si="4"/>
        <v>0.024304729934494253</v>
      </c>
    </row>
    <row r="22" spans="1:10" ht="15">
      <c r="A22" s="159"/>
      <c r="B22" s="61">
        <v>10</v>
      </c>
      <c r="C22" s="62">
        <v>6245.6</v>
      </c>
      <c r="D22" s="80"/>
      <c r="E22" s="67">
        <v>488</v>
      </c>
      <c r="F22" s="68"/>
      <c r="G22" s="30">
        <f t="shared" si="3"/>
        <v>488</v>
      </c>
      <c r="H22" s="30">
        <v>423.57</v>
      </c>
      <c r="I22" s="65">
        <f t="shared" si="2"/>
        <v>64.43</v>
      </c>
      <c r="J22" s="66">
        <f t="shared" si="4"/>
        <v>0.010316062508005637</v>
      </c>
    </row>
    <row r="23" spans="1:10" ht="17.25" customHeight="1">
      <c r="A23" s="160"/>
      <c r="B23" s="61" t="s">
        <v>56</v>
      </c>
      <c r="C23" s="62">
        <v>5608.8</v>
      </c>
      <c r="D23" s="80"/>
      <c r="E23" s="67">
        <v>510</v>
      </c>
      <c r="F23" s="68"/>
      <c r="G23" s="30">
        <f t="shared" si="3"/>
        <v>510</v>
      </c>
      <c r="H23" s="30">
        <v>499.75</v>
      </c>
      <c r="I23" s="65">
        <f t="shared" si="2"/>
        <v>10.25</v>
      </c>
      <c r="J23" s="66">
        <f t="shared" si="4"/>
        <v>0.001827485380116959</v>
      </c>
    </row>
    <row r="24" spans="1:10" ht="15.75" customHeight="1">
      <c r="A24" s="145" t="s">
        <v>53</v>
      </c>
      <c r="B24" s="146"/>
      <c r="C24" s="71">
        <f>SUM(C15:C23)</f>
        <v>54216.58</v>
      </c>
      <c r="D24" s="81">
        <f>SUM(D15:D22)</f>
        <v>128.78</v>
      </c>
      <c r="E24" s="72">
        <f>SUM(E15:E23)</f>
        <v>4402.05</v>
      </c>
      <c r="F24" s="82">
        <f>SUM(F15:F22)</f>
        <v>0</v>
      </c>
      <c r="G24" s="74">
        <f>SUM(G15:G23)</f>
        <v>4402.05</v>
      </c>
      <c r="H24" s="74">
        <f>SUM(H15:H23)</f>
        <v>3722.82</v>
      </c>
      <c r="I24" s="75">
        <f t="shared" si="2"/>
        <v>679.23</v>
      </c>
      <c r="J24" s="76">
        <f>(J15+J16+J17+J18+J19+J20+J21+J22+J23)/9</f>
        <v>0.01349744139121762</v>
      </c>
    </row>
    <row r="25" spans="1:10" ht="15">
      <c r="A25" s="154" t="s">
        <v>76</v>
      </c>
      <c r="B25" s="61" t="s">
        <v>57</v>
      </c>
      <c r="C25" s="62">
        <v>6511</v>
      </c>
      <c r="D25" s="80"/>
      <c r="E25" s="67">
        <v>550.01</v>
      </c>
      <c r="F25" s="68"/>
      <c r="G25" s="30">
        <f aca="true" t="shared" si="5" ref="G25:G33">E25-F25</f>
        <v>550.01</v>
      </c>
      <c r="H25" s="30">
        <v>489.56</v>
      </c>
      <c r="I25" s="65">
        <f t="shared" si="2"/>
        <v>60.44999999999999</v>
      </c>
      <c r="J25" s="66">
        <f aca="true" t="shared" si="6" ref="J25:J33">I25/C25</f>
        <v>0.009284288127783749</v>
      </c>
    </row>
    <row r="26" spans="1:10" ht="15">
      <c r="A26" s="155"/>
      <c r="B26" s="61">
        <v>5</v>
      </c>
      <c r="C26" s="62">
        <v>8295.8</v>
      </c>
      <c r="D26" s="80">
        <v>13.8</v>
      </c>
      <c r="E26" s="67">
        <v>609.38</v>
      </c>
      <c r="F26" s="68"/>
      <c r="G26" s="30">
        <f t="shared" si="5"/>
        <v>609.38</v>
      </c>
      <c r="H26" s="30">
        <v>524.56</v>
      </c>
      <c r="I26" s="65">
        <f t="shared" si="2"/>
        <v>84.82000000000005</v>
      </c>
      <c r="J26" s="66">
        <f t="shared" si="6"/>
        <v>0.010224450926975102</v>
      </c>
    </row>
    <row r="27" spans="1:10" ht="15">
      <c r="A27" s="155"/>
      <c r="B27" s="61">
        <v>6</v>
      </c>
      <c r="C27" s="62">
        <v>5986</v>
      </c>
      <c r="D27" s="80"/>
      <c r="E27" s="67">
        <v>494.2</v>
      </c>
      <c r="F27" s="68"/>
      <c r="G27" s="30">
        <f t="shared" si="5"/>
        <v>494.2</v>
      </c>
      <c r="H27" s="30">
        <v>410.08</v>
      </c>
      <c r="I27" s="65">
        <f t="shared" si="2"/>
        <v>84.12</v>
      </c>
      <c r="J27" s="66">
        <f t="shared" si="6"/>
        <v>0.014052789842966923</v>
      </c>
    </row>
    <row r="28" spans="1:10" ht="15">
      <c r="A28" s="155"/>
      <c r="B28" s="61">
        <v>8</v>
      </c>
      <c r="C28" s="62">
        <v>2108.2</v>
      </c>
      <c r="D28" s="80"/>
      <c r="E28" s="67">
        <v>153.75</v>
      </c>
      <c r="F28" s="68"/>
      <c r="G28" s="30">
        <f t="shared" si="5"/>
        <v>153.75</v>
      </c>
      <c r="H28" s="30">
        <v>141.71</v>
      </c>
      <c r="I28" s="65">
        <f t="shared" si="2"/>
        <v>12.039999999999992</v>
      </c>
      <c r="J28" s="66">
        <f t="shared" si="6"/>
        <v>0.005711033108813202</v>
      </c>
    </row>
    <row r="29" spans="1:10" ht="15">
      <c r="A29" s="155"/>
      <c r="B29" s="61">
        <v>9</v>
      </c>
      <c r="C29" s="62">
        <v>9883.9</v>
      </c>
      <c r="D29" s="80"/>
      <c r="E29" s="67">
        <v>743.4</v>
      </c>
      <c r="F29" s="68"/>
      <c r="G29" s="30">
        <f t="shared" si="5"/>
        <v>743.4</v>
      </c>
      <c r="H29" s="30">
        <v>633.69</v>
      </c>
      <c r="I29" s="65">
        <f t="shared" si="2"/>
        <v>109.70999999999992</v>
      </c>
      <c r="J29" s="66">
        <f t="shared" si="6"/>
        <v>0.011099869484717563</v>
      </c>
    </row>
    <row r="30" spans="1:10" ht="15">
      <c r="A30" s="155"/>
      <c r="B30" s="61">
        <v>12</v>
      </c>
      <c r="C30" s="62">
        <v>6454.5</v>
      </c>
      <c r="D30" s="83">
        <v>101.5</v>
      </c>
      <c r="E30" s="67">
        <v>603.5</v>
      </c>
      <c r="F30" s="68"/>
      <c r="G30" s="30">
        <f t="shared" si="5"/>
        <v>603.5</v>
      </c>
      <c r="H30" s="30">
        <v>436.61</v>
      </c>
      <c r="I30" s="65">
        <f t="shared" si="2"/>
        <v>166.89</v>
      </c>
      <c r="J30" s="66">
        <f t="shared" si="6"/>
        <v>0.02585637927027655</v>
      </c>
    </row>
    <row r="31" spans="1:10" ht="15">
      <c r="A31" s="155"/>
      <c r="B31" s="61">
        <v>14</v>
      </c>
      <c r="C31" s="62">
        <v>5285.8</v>
      </c>
      <c r="D31" s="83"/>
      <c r="E31" s="67">
        <v>417.53</v>
      </c>
      <c r="F31" s="68"/>
      <c r="G31" s="30">
        <f t="shared" si="5"/>
        <v>417.53</v>
      </c>
      <c r="H31" s="30">
        <v>326.99</v>
      </c>
      <c r="I31" s="65">
        <f t="shared" si="2"/>
        <v>90.53999999999996</v>
      </c>
      <c r="J31" s="66">
        <f t="shared" si="6"/>
        <v>0.017128911423058</v>
      </c>
    </row>
    <row r="32" spans="1:10" ht="15">
      <c r="A32" s="155"/>
      <c r="B32" s="61">
        <v>22</v>
      </c>
      <c r="C32" s="62">
        <v>5854.1</v>
      </c>
      <c r="D32" s="83"/>
      <c r="E32" s="67">
        <v>432.85</v>
      </c>
      <c r="F32" s="68"/>
      <c r="G32" s="30">
        <f t="shared" si="5"/>
        <v>432.85</v>
      </c>
      <c r="H32" s="30">
        <v>372.45</v>
      </c>
      <c r="I32" s="65">
        <f t="shared" si="2"/>
        <v>60.400000000000034</v>
      </c>
      <c r="J32" s="66">
        <f t="shared" si="6"/>
        <v>0.01031755521771067</v>
      </c>
    </row>
    <row r="33" spans="1:10" ht="12.75" customHeight="1">
      <c r="A33" s="156"/>
      <c r="B33" s="61" t="s">
        <v>58</v>
      </c>
      <c r="C33" s="62">
        <v>3843.5</v>
      </c>
      <c r="D33" s="83"/>
      <c r="E33" s="67">
        <v>264.73</v>
      </c>
      <c r="F33" s="68"/>
      <c r="G33" s="30">
        <f t="shared" si="5"/>
        <v>264.73</v>
      </c>
      <c r="H33" s="30">
        <v>215.76</v>
      </c>
      <c r="I33" s="65">
        <f t="shared" si="2"/>
        <v>48.97000000000003</v>
      </c>
      <c r="J33" s="66">
        <f t="shared" si="6"/>
        <v>0.012740991283985958</v>
      </c>
    </row>
    <row r="34" spans="1:10" ht="12.75" customHeight="1">
      <c r="A34" s="149" t="s">
        <v>53</v>
      </c>
      <c r="B34" s="150"/>
      <c r="C34" s="71">
        <f>SUM(C25:C33)</f>
        <v>54222.8</v>
      </c>
      <c r="D34" s="81">
        <f>SUM(D25:D33)</f>
        <v>115.3</v>
      </c>
      <c r="E34" s="72">
        <f>SUM(E25:E33)</f>
        <v>4269.349999999999</v>
      </c>
      <c r="F34" s="73"/>
      <c r="G34" s="74">
        <f>SUM(G25:G33)</f>
        <v>4269.349999999999</v>
      </c>
      <c r="H34" s="74">
        <f>SUM(H25:H33)</f>
        <v>3551.41</v>
      </c>
      <c r="I34" s="75">
        <f t="shared" si="2"/>
        <v>717.9399999999996</v>
      </c>
      <c r="J34" s="76">
        <f>(J25+J26+J27+J28+J29+J30+J31+J32+J33)/9</f>
        <v>0.012935140965143081</v>
      </c>
    </row>
    <row r="35" spans="1:10" ht="19.5" customHeight="1">
      <c r="A35" s="151" t="s">
        <v>77</v>
      </c>
      <c r="B35" s="61" t="s">
        <v>16</v>
      </c>
      <c r="C35" s="62">
        <v>16008</v>
      </c>
      <c r="D35" s="83">
        <v>206.1</v>
      </c>
      <c r="E35" s="67">
        <v>1341.9</v>
      </c>
      <c r="F35" s="68"/>
      <c r="G35" s="30">
        <f aca="true" t="shared" si="7" ref="G35:G42">E35-F35</f>
        <v>1341.9</v>
      </c>
      <c r="H35" s="30">
        <v>1229.69</v>
      </c>
      <c r="I35" s="65">
        <f t="shared" si="2"/>
        <v>112.21000000000004</v>
      </c>
      <c r="J35" s="66">
        <f aca="true" t="shared" si="8" ref="J35:J42">I35/C35</f>
        <v>0.007009620189905049</v>
      </c>
    </row>
    <row r="36" spans="1:10" ht="15">
      <c r="A36" s="152"/>
      <c r="B36" s="61" t="s">
        <v>17</v>
      </c>
      <c r="C36" s="62">
        <v>5223</v>
      </c>
      <c r="D36" s="83">
        <v>105.6</v>
      </c>
      <c r="E36" s="67">
        <v>458.2</v>
      </c>
      <c r="F36" s="68"/>
      <c r="G36" s="30">
        <f t="shared" si="7"/>
        <v>458.2</v>
      </c>
      <c r="H36" s="30">
        <v>353.73</v>
      </c>
      <c r="I36" s="65">
        <f t="shared" si="2"/>
        <v>104.46999999999997</v>
      </c>
      <c r="J36" s="66">
        <f t="shared" si="8"/>
        <v>0.020001914608462564</v>
      </c>
    </row>
    <row r="37" spans="1:10" ht="15">
      <c r="A37" s="152"/>
      <c r="B37" s="61" t="s">
        <v>59</v>
      </c>
      <c r="C37" s="62">
        <v>8117.5</v>
      </c>
      <c r="D37" s="80">
        <v>42.5</v>
      </c>
      <c r="E37" s="67">
        <v>523.8</v>
      </c>
      <c r="F37" s="68"/>
      <c r="G37" s="30">
        <f t="shared" si="7"/>
        <v>523.8</v>
      </c>
      <c r="H37" s="30">
        <v>424.97</v>
      </c>
      <c r="I37" s="65">
        <f t="shared" si="2"/>
        <v>98.82999999999993</v>
      </c>
      <c r="J37" s="66">
        <f t="shared" si="8"/>
        <v>0.012174930705266391</v>
      </c>
    </row>
    <row r="38" spans="1:10" ht="15.75" customHeight="1">
      <c r="A38" s="152"/>
      <c r="B38" s="61">
        <v>13</v>
      </c>
      <c r="C38" s="62">
        <v>1268.6</v>
      </c>
      <c r="D38" s="80"/>
      <c r="E38" s="67">
        <v>103.92</v>
      </c>
      <c r="F38" s="68"/>
      <c r="G38" s="30">
        <f t="shared" si="7"/>
        <v>103.92</v>
      </c>
      <c r="H38" s="30">
        <v>86.32</v>
      </c>
      <c r="I38" s="65">
        <f t="shared" si="2"/>
        <v>17.60000000000001</v>
      </c>
      <c r="J38" s="66">
        <f t="shared" si="8"/>
        <v>0.013873561406274642</v>
      </c>
    </row>
    <row r="39" spans="1:10" ht="12.75" customHeight="1">
      <c r="A39" s="152"/>
      <c r="B39" s="61">
        <v>17</v>
      </c>
      <c r="C39" s="62">
        <v>5864.3</v>
      </c>
      <c r="D39" s="80">
        <v>13.6</v>
      </c>
      <c r="E39" s="67">
        <v>444.7</v>
      </c>
      <c r="F39" s="68"/>
      <c r="G39" s="30">
        <f t="shared" si="7"/>
        <v>444.7</v>
      </c>
      <c r="H39" s="30">
        <v>357.69</v>
      </c>
      <c r="I39" s="65">
        <f t="shared" si="2"/>
        <v>87.00999999999999</v>
      </c>
      <c r="J39" s="66">
        <f t="shared" si="8"/>
        <v>0.014837235475674844</v>
      </c>
    </row>
    <row r="40" spans="1:10" ht="15">
      <c r="A40" s="152"/>
      <c r="B40" s="61" t="s">
        <v>60</v>
      </c>
      <c r="C40" s="67">
        <v>8887.1</v>
      </c>
      <c r="D40" s="78">
        <v>48.2</v>
      </c>
      <c r="E40" s="67">
        <v>866.52</v>
      </c>
      <c r="F40" s="68"/>
      <c r="G40" s="30">
        <f t="shared" si="7"/>
        <v>866.52</v>
      </c>
      <c r="H40" s="30">
        <v>709.78</v>
      </c>
      <c r="I40" s="65">
        <f t="shared" si="2"/>
        <v>156.74</v>
      </c>
      <c r="J40" s="66">
        <f t="shared" si="8"/>
        <v>0.017636799405880435</v>
      </c>
    </row>
    <row r="41" spans="1:10" ht="14.25" customHeight="1">
      <c r="A41" s="152"/>
      <c r="B41" s="61" t="s">
        <v>23</v>
      </c>
      <c r="C41" s="67">
        <v>2244.9</v>
      </c>
      <c r="D41" s="78"/>
      <c r="E41" s="67">
        <v>225.35</v>
      </c>
      <c r="F41" s="68"/>
      <c r="G41" s="30">
        <f t="shared" si="7"/>
        <v>225.35</v>
      </c>
      <c r="H41" s="30">
        <v>156.08</v>
      </c>
      <c r="I41" s="65">
        <f t="shared" si="2"/>
        <v>69.26999999999998</v>
      </c>
      <c r="J41" s="66">
        <f t="shared" si="8"/>
        <v>0.030856608312174252</v>
      </c>
    </row>
    <row r="42" spans="1:10" ht="18" customHeight="1">
      <c r="A42" s="153"/>
      <c r="B42" s="61" t="s">
        <v>24</v>
      </c>
      <c r="C42" s="67">
        <v>2280</v>
      </c>
      <c r="D42" s="78"/>
      <c r="E42" s="67">
        <v>242.49</v>
      </c>
      <c r="F42" s="68"/>
      <c r="G42" s="30">
        <f t="shared" si="7"/>
        <v>242.49</v>
      </c>
      <c r="H42" s="30">
        <v>177.71</v>
      </c>
      <c r="I42" s="65">
        <f t="shared" si="2"/>
        <v>64.78</v>
      </c>
      <c r="J42" s="66">
        <f t="shared" si="8"/>
        <v>0.028412280701754385</v>
      </c>
    </row>
    <row r="43" spans="1:10" ht="14.25" customHeight="1">
      <c r="A43" s="145" t="s">
        <v>53</v>
      </c>
      <c r="B43" s="146"/>
      <c r="C43" s="72">
        <f>SUM(C35:C42)</f>
        <v>49893.4</v>
      </c>
      <c r="D43" s="82">
        <f>SUM(D35:D42)</f>
        <v>416</v>
      </c>
      <c r="E43" s="72">
        <f>SUM(E35:E42)</f>
        <v>4206.88</v>
      </c>
      <c r="F43" s="73"/>
      <c r="G43" s="74">
        <f>SUM(G35:G42)</f>
        <v>4206.88</v>
      </c>
      <c r="H43" s="74">
        <f>SUM(H35:H42)</f>
        <v>3495.9700000000003</v>
      </c>
      <c r="I43" s="75">
        <f t="shared" si="2"/>
        <v>710.9099999999999</v>
      </c>
      <c r="J43" s="76">
        <f>(J34+J35+J36+J37+J38+J39+J40+J41+J42)/9</f>
        <v>0.017526454641170627</v>
      </c>
    </row>
    <row r="44" spans="1:10" ht="15" customHeight="1">
      <c r="A44" s="154" t="s">
        <v>78</v>
      </c>
      <c r="B44" s="61" t="s">
        <v>61</v>
      </c>
      <c r="C44" s="62">
        <v>8885.1</v>
      </c>
      <c r="D44" s="80"/>
      <c r="E44" s="67">
        <v>836.2</v>
      </c>
      <c r="F44" s="68"/>
      <c r="G44" s="30">
        <f aca="true" t="shared" si="9" ref="G44:G50">E44-F44</f>
        <v>836.2</v>
      </c>
      <c r="H44" s="30">
        <v>642.77</v>
      </c>
      <c r="I44" s="65">
        <f t="shared" si="2"/>
        <v>193.43000000000006</v>
      </c>
      <c r="J44" s="66">
        <f aca="true" t="shared" si="10" ref="J44:J50">I44/C44</f>
        <v>0.021770154528367724</v>
      </c>
    </row>
    <row r="45" spans="1:10" ht="15">
      <c r="A45" s="155"/>
      <c r="B45" s="61" t="s">
        <v>9</v>
      </c>
      <c r="C45" s="62">
        <v>2307.7</v>
      </c>
      <c r="D45" s="80">
        <v>88.9</v>
      </c>
      <c r="E45" s="67">
        <v>212.24</v>
      </c>
      <c r="F45" s="68"/>
      <c r="G45" s="30">
        <f t="shared" si="9"/>
        <v>212.24</v>
      </c>
      <c r="H45" s="30">
        <v>130.7</v>
      </c>
      <c r="I45" s="65">
        <f t="shared" si="2"/>
        <v>81.54000000000002</v>
      </c>
      <c r="J45" s="66">
        <f t="shared" si="10"/>
        <v>0.03533388222039261</v>
      </c>
    </row>
    <row r="46" spans="1:10" ht="15">
      <c r="A46" s="155"/>
      <c r="B46" s="61" t="s">
        <v>22</v>
      </c>
      <c r="C46" s="67">
        <v>2250.2</v>
      </c>
      <c r="D46" s="78"/>
      <c r="E46" s="67">
        <v>186.5</v>
      </c>
      <c r="F46" s="68"/>
      <c r="G46" s="30">
        <f t="shared" si="9"/>
        <v>186.5</v>
      </c>
      <c r="H46" s="30">
        <v>157.08</v>
      </c>
      <c r="I46" s="65">
        <f t="shared" si="2"/>
        <v>29.419999999999987</v>
      </c>
      <c r="J46" s="66">
        <f t="shared" si="10"/>
        <v>0.013074393387254461</v>
      </c>
    </row>
    <row r="47" spans="1:10" ht="15">
      <c r="A47" s="155"/>
      <c r="B47" s="61" t="s">
        <v>62</v>
      </c>
      <c r="C47" s="62">
        <v>8879.7</v>
      </c>
      <c r="D47" s="80">
        <v>56.5</v>
      </c>
      <c r="E47" s="67">
        <v>850.11</v>
      </c>
      <c r="F47" s="68"/>
      <c r="G47" s="30">
        <f t="shared" si="9"/>
        <v>850.11</v>
      </c>
      <c r="H47" s="30">
        <v>794.2</v>
      </c>
      <c r="I47" s="65">
        <f t="shared" si="2"/>
        <v>55.90999999999997</v>
      </c>
      <c r="J47" s="66">
        <f t="shared" si="10"/>
        <v>0.00629638388684302</v>
      </c>
    </row>
    <row r="48" spans="1:10" ht="13.5" customHeight="1">
      <c r="A48" s="155"/>
      <c r="B48" s="84" t="s">
        <v>63</v>
      </c>
      <c r="C48" s="62">
        <v>8873.6</v>
      </c>
      <c r="D48" s="80">
        <v>29</v>
      </c>
      <c r="E48" s="67">
        <v>857.58</v>
      </c>
      <c r="F48" s="68"/>
      <c r="G48" s="30">
        <f t="shared" si="9"/>
        <v>857.58</v>
      </c>
      <c r="H48" s="30">
        <v>646.35</v>
      </c>
      <c r="I48" s="65">
        <f t="shared" si="2"/>
        <v>211.23000000000002</v>
      </c>
      <c r="J48" s="66">
        <f t="shared" si="10"/>
        <v>0.023804318427695637</v>
      </c>
    </row>
    <row r="49" spans="1:10" ht="13.5" customHeight="1">
      <c r="A49" s="155"/>
      <c r="B49" s="61" t="s">
        <v>64</v>
      </c>
      <c r="C49" s="62">
        <v>19301.4</v>
      </c>
      <c r="D49" s="83">
        <v>141.3</v>
      </c>
      <c r="E49" s="67">
        <v>1410.5</v>
      </c>
      <c r="F49" s="79"/>
      <c r="G49" s="30">
        <f t="shared" si="9"/>
        <v>1410.5</v>
      </c>
      <c r="H49" s="30">
        <v>1277.95</v>
      </c>
      <c r="I49" s="65">
        <f t="shared" si="2"/>
        <v>132.54999999999995</v>
      </c>
      <c r="J49" s="66">
        <f t="shared" si="10"/>
        <v>0.0068673774959329345</v>
      </c>
    </row>
    <row r="50" spans="1:10" ht="13.5" customHeight="1">
      <c r="A50" s="155"/>
      <c r="B50" s="85" t="s">
        <v>8</v>
      </c>
      <c r="C50" s="62">
        <v>11272.5</v>
      </c>
      <c r="D50" s="83">
        <v>148.9</v>
      </c>
      <c r="E50" s="67">
        <v>913.03</v>
      </c>
      <c r="F50" s="68"/>
      <c r="G50" s="30">
        <f t="shared" si="9"/>
        <v>913.03</v>
      </c>
      <c r="H50" s="30">
        <v>714.77</v>
      </c>
      <c r="I50" s="65">
        <f t="shared" si="2"/>
        <v>198.26</v>
      </c>
      <c r="J50" s="66">
        <f t="shared" si="10"/>
        <v>0.017587935240629852</v>
      </c>
    </row>
    <row r="51" spans="1:10" ht="13.5" customHeight="1">
      <c r="A51" s="149" t="s">
        <v>53</v>
      </c>
      <c r="B51" s="150"/>
      <c r="C51" s="71">
        <f aca="true" t="shared" si="11" ref="C51:H51">SUM(C44:C50)</f>
        <v>61770.200000000004</v>
      </c>
      <c r="D51" s="81">
        <f t="shared" si="11"/>
        <v>464.6</v>
      </c>
      <c r="E51" s="72">
        <f t="shared" si="11"/>
        <v>5266.16</v>
      </c>
      <c r="F51" s="73">
        <f t="shared" si="11"/>
        <v>0</v>
      </c>
      <c r="G51" s="74">
        <f t="shared" si="11"/>
        <v>5266.16</v>
      </c>
      <c r="H51" s="74">
        <f t="shared" si="11"/>
        <v>4363.82</v>
      </c>
      <c r="I51" s="75">
        <f t="shared" si="2"/>
        <v>902.3400000000001</v>
      </c>
      <c r="J51" s="76">
        <f>(J42+J43+J44+J45+J46+J47+J48+J49+J50)/9</f>
        <v>0.01896368672556014</v>
      </c>
    </row>
    <row r="52" spans="1:10" ht="19.5" customHeight="1">
      <c r="A52" s="154" t="s">
        <v>79</v>
      </c>
      <c r="B52" s="86" t="s">
        <v>65</v>
      </c>
      <c r="C52" s="62">
        <v>12388.8</v>
      </c>
      <c r="D52" s="83">
        <v>10.5</v>
      </c>
      <c r="E52" s="30">
        <v>872.21</v>
      </c>
      <c r="F52" s="87"/>
      <c r="G52" s="30">
        <f aca="true" t="shared" si="12" ref="G52:G60">E52-F52</f>
        <v>872.21</v>
      </c>
      <c r="H52" s="30">
        <v>713.88</v>
      </c>
      <c r="I52" s="65">
        <f t="shared" si="2"/>
        <v>158.33000000000004</v>
      </c>
      <c r="J52" s="66">
        <f aca="true" t="shared" si="13" ref="J52:J60">I52/C52</f>
        <v>0.012780091695725176</v>
      </c>
    </row>
    <row r="53" spans="1:10" ht="16.5" customHeight="1">
      <c r="A53" s="155"/>
      <c r="B53" s="61" t="s">
        <v>66</v>
      </c>
      <c r="C53" s="62">
        <v>5560.6</v>
      </c>
      <c r="D53" s="83">
        <v>124.7</v>
      </c>
      <c r="E53" s="63">
        <v>463</v>
      </c>
      <c r="F53" s="68"/>
      <c r="G53" s="30">
        <f t="shared" si="12"/>
        <v>463</v>
      </c>
      <c r="H53" s="30">
        <v>355.84</v>
      </c>
      <c r="I53" s="65">
        <f t="shared" si="2"/>
        <v>107.16000000000003</v>
      </c>
      <c r="J53" s="66">
        <f t="shared" si="13"/>
        <v>0.019271301658094455</v>
      </c>
    </row>
    <row r="54" spans="1:10" ht="15">
      <c r="A54" s="155"/>
      <c r="B54" s="61" t="s">
        <v>67</v>
      </c>
      <c r="C54" s="62">
        <v>9561.9</v>
      </c>
      <c r="D54" s="83">
        <v>215.4</v>
      </c>
      <c r="E54" s="67">
        <v>711.5</v>
      </c>
      <c r="F54" s="68"/>
      <c r="G54" s="30">
        <f t="shared" si="12"/>
        <v>711.5</v>
      </c>
      <c r="H54" s="30">
        <v>635.75</v>
      </c>
      <c r="I54" s="65">
        <f t="shared" si="2"/>
        <v>75.75</v>
      </c>
      <c r="J54" s="66">
        <f t="shared" si="13"/>
        <v>0.00792206569823989</v>
      </c>
    </row>
    <row r="55" spans="1:10" ht="16.5" customHeight="1">
      <c r="A55" s="155"/>
      <c r="B55" s="61" t="s">
        <v>68</v>
      </c>
      <c r="C55" s="62">
        <v>4877.3</v>
      </c>
      <c r="D55" s="80"/>
      <c r="E55" s="67">
        <v>424.8</v>
      </c>
      <c r="F55" s="68"/>
      <c r="G55" s="30">
        <f t="shared" si="12"/>
        <v>424.8</v>
      </c>
      <c r="H55" s="30">
        <v>342.88</v>
      </c>
      <c r="I55" s="65">
        <f t="shared" si="2"/>
        <v>81.92000000000002</v>
      </c>
      <c r="J55" s="66">
        <f t="shared" si="13"/>
        <v>0.01679617821335575</v>
      </c>
    </row>
    <row r="56" spans="1:10" ht="12.75" customHeight="1">
      <c r="A56" s="155"/>
      <c r="B56" s="61" t="s">
        <v>69</v>
      </c>
      <c r="C56" s="62">
        <v>1281.2</v>
      </c>
      <c r="D56" s="80"/>
      <c r="E56" s="67">
        <v>98.4</v>
      </c>
      <c r="F56" s="68"/>
      <c r="G56" s="30">
        <f t="shared" si="12"/>
        <v>98.4</v>
      </c>
      <c r="H56" s="30">
        <v>75.05</v>
      </c>
      <c r="I56" s="65">
        <f t="shared" si="2"/>
        <v>23.35000000000001</v>
      </c>
      <c r="J56" s="66">
        <f t="shared" si="13"/>
        <v>0.01822510146737434</v>
      </c>
    </row>
    <row r="57" spans="1:10" ht="15">
      <c r="A57" s="155"/>
      <c r="B57" s="61">
        <v>11</v>
      </c>
      <c r="C57" s="62">
        <v>1945.5</v>
      </c>
      <c r="D57" s="80"/>
      <c r="E57" s="67">
        <v>161.7</v>
      </c>
      <c r="F57" s="68"/>
      <c r="G57" s="30">
        <f t="shared" si="12"/>
        <v>161.7</v>
      </c>
      <c r="H57" s="30">
        <v>120.24</v>
      </c>
      <c r="I57" s="65">
        <f t="shared" si="2"/>
        <v>41.459999999999994</v>
      </c>
      <c r="J57" s="66">
        <f t="shared" si="13"/>
        <v>0.021310717039321508</v>
      </c>
    </row>
    <row r="58" spans="1:10" ht="15">
      <c r="A58" s="155"/>
      <c r="B58" s="61">
        <v>16</v>
      </c>
      <c r="C58" s="62">
        <v>9881.6</v>
      </c>
      <c r="D58" s="80">
        <v>89.9</v>
      </c>
      <c r="E58" s="67">
        <v>1115.72</v>
      </c>
      <c r="F58" s="68"/>
      <c r="G58" s="30">
        <f t="shared" si="12"/>
        <v>1115.72</v>
      </c>
      <c r="H58" s="30">
        <v>946.09</v>
      </c>
      <c r="I58" s="65">
        <f t="shared" si="2"/>
        <v>169.63</v>
      </c>
      <c r="J58" s="66">
        <f t="shared" si="13"/>
        <v>0.017166248380829016</v>
      </c>
    </row>
    <row r="59" spans="1:10" ht="18.75" customHeight="1">
      <c r="A59" s="156"/>
      <c r="B59" s="61" t="s">
        <v>11</v>
      </c>
      <c r="C59" s="62">
        <v>8309.8</v>
      </c>
      <c r="D59" s="80"/>
      <c r="E59" s="67">
        <v>628</v>
      </c>
      <c r="F59" s="68"/>
      <c r="G59" s="30">
        <f t="shared" si="12"/>
        <v>628</v>
      </c>
      <c r="H59" s="30">
        <v>459.35</v>
      </c>
      <c r="I59" s="65">
        <f t="shared" si="2"/>
        <v>168.64999999999998</v>
      </c>
      <c r="J59" s="66">
        <f t="shared" si="13"/>
        <v>0.020295313966641797</v>
      </c>
    </row>
    <row r="60" spans="1:10" ht="18.75" customHeight="1">
      <c r="A60" s="143" t="s">
        <v>70</v>
      </c>
      <c r="B60" s="144"/>
      <c r="C60" s="62">
        <v>2402.9</v>
      </c>
      <c r="D60" s="83">
        <v>376.8</v>
      </c>
      <c r="E60" s="67">
        <v>152.1</v>
      </c>
      <c r="F60" s="68"/>
      <c r="G60" s="30">
        <f t="shared" si="12"/>
        <v>152.1</v>
      </c>
      <c r="H60" s="30">
        <v>171.36</v>
      </c>
      <c r="I60" s="65">
        <f t="shared" si="2"/>
        <v>-19.26000000000002</v>
      </c>
      <c r="J60" s="66">
        <f t="shared" si="13"/>
        <v>-0.008015314827916276</v>
      </c>
    </row>
    <row r="61" spans="1:10" ht="18.75" customHeight="1">
      <c r="A61" s="145" t="s">
        <v>53</v>
      </c>
      <c r="B61" s="146"/>
      <c r="C61" s="71">
        <f>SUM(C52:C60)</f>
        <v>56209.6</v>
      </c>
      <c r="D61" s="81">
        <f>SUM(D52:D60)</f>
        <v>817.3</v>
      </c>
      <c r="E61" s="72">
        <f>SUM(E52:E60)</f>
        <v>4627.43</v>
      </c>
      <c r="F61" s="73"/>
      <c r="G61" s="74">
        <f>SUM(G52:G60)</f>
        <v>4627.43</v>
      </c>
      <c r="H61" s="74">
        <f>SUM(H52:H60)</f>
        <v>3820.44</v>
      </c>
      <c r="I61" s="88">
        <f>SUM(I52:I60)</f>
        <v>806.9900000000001</v>
      </c>
      <c r="J61" s="76">
        <f>(J51+J52+J53+J54+J55+J56+J57+J58+J59)/9</f>
        <v>0.016970078316126895</v>
      </c>
    </row>
    <row r="62" spans="1:10" ht="20.25" customHeight="1">
      <c r="A62" s="147" t="s">
        <v>71</v>
      </c>
      <c r="B62" s="148"/>
      <c r="C62" s="89">
        <f aca="true" t="shared" si="14" ref="C62:I62">C14+C24+C34+C43+C51+C61</f>
        <v>323356.57999999996</v>
      </c>
      <c r="D62" s="90">
        <f t="shared" si="14"/>
        <v>1941.9799999999998</v>
      </c>
      <c r="E62" s="91">
        <f t="shared" si="14"/>
        <v>26726.96</v>
      </c>
      <c r="F62" s="93">
        <f t="shared" si="14"/>
        <v>0</v>
      </c>
      <c r="G62" s="91">
        <f t="shared" si="14"/>
        <v>26726.96</v>
      </c>
      <c r="H62" s="94">
        <f t="shared" si="14"/>
        <v>22203.53</v>
      </c>
      <c r="I62" s="95">
        <f t="shared" si="14"/>
        <v>4523.429999999999</v>
      </c>
      <c r="J62" s="96">
        <f>I62/C62</f>
        <v>0.013988983926042265</v>
      </c>
    </row>
    <row r="66" spans="1:9" ht="15">
      <c r="A66" s="97"/>
      <c r="B66" s="97"/>
      <c r="C66" s="97"/>
      <c r="D66" s="97"/>
      <c r="E66" s="97"/>
      <c r="F66" s="97"/>
      <c r="G66" s="97"/>
      <c r="H66" s="97"/>
      <c r="I66" s="97"/>
    </row>
    <row r="67" spans="1:9" ht="15">
      <c r="A67" s="97"/>
      <c r="B67" s="97"/>
      <c r="C67" s="97"/>
      <c r="D67" s="97"/>
      <c r="E67" s="97"/>
      <c r="F67" s="97"/>
      <c r="G67" s="97"/>
      <c r="H67" s="97"/>
      <c r="I67" s="97"/>
    </row>
    <row r="68" spans="1:9" ht="15">
      <c r="A68" s="97"/>
      <c r="B68" s="97"/>
      <c r="C68" s="97"/>
      <c r="D68" s="97"/>
      <c r="E68" s="97"/>
      <c r="F68" s="97"/>
      <c r="G68" s="97"/>
      <c r="H68" s="97"/>
      <c r="I68" s="97"/>
    </row>
    <row r="69" spans="1:9" ht="15">
      <c r="A69" s="97"/>
      <c r="B69" s="97"/>
      <c r="C69" s="97"/>
      <c r="D69" s="97"/>
      <c r="E69" s="97"/>
      <c r="F69" s="97"/>
      <c r="G69" s="97"/>
      <c r="H69" s="97"/>
      <c r="I69" s="97"/>
    </row>
    <row r="70" spans="1:9" ht="1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5">
      <c r="A71" s="97" t="s">
        <v>72</v>
      </c>
      <c r="B71" s="97"/>
      <c r="C71" s="97"/>
      <c r="D71" s="97"/>
      <c r="E71" s="97"/>
      <c r="F71" s="97"/>
      <c r="G71" s="97"/>
      <c r="H71" s="97"/>
      <c r="I71" s="97"/>
    </row>
    <row r="72" spans="1:9" ht="15">
      <c r="A72" s="97"/>
      <c r="B72" s="97"/>
      <c r="C72" s="97"/>
      <c r="D72" s="97"/>
      <c r="E72" s="97"/>
      <c r="F72" s="97"/>
      <c r="G72" s="97"/>
      <c r="H72" s="97"/>
      <c r="I72" s="97"/>
    </row>
  </sheetData>
  <sheetProtection/>
  <mergeCells count="23">
    <mergeCell ref="A1:I1"/>
    <mergeCell ref="A3:B4"/>
    <mergeCell ref="C3:D4"/>
    <mergeCell ref="E3:E4"/>
    <mergeCell ref="F3:F4"/>
    <mergeCell ref="G3:G4"/>
    <mergeCell ref="H3:H4"/>
    <mergeCell ref="I3:I4"/>
    <mergeCell ref="J3:J4"/>
    <mergeCell ref="A5:A13"/>
    <mergeCell ref="A14:B14"/>
    <mergeCell ref="A15:A23"/>
    <mergeCell ref="A24:B24"/>
    <mergeCell ref="A25:A33"/>
    <mergeCell ref="A60:B60"/>
    <mergeCell ref="A61:B61"/>
    <mergeCell ref="A62:B62"/>
    <mergeCell ref="A34:B34"/>
    <mergeCell ref="A35:A42"/>
    <mergeCell ref="A43:B43"/>
    <mergeCell ref="A44:A50"/>
    <mergeCell ref="A51:B51"/>
    <mergeCell ref="A52:A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8.28125" style="0" customWidth="1"/>
    <col min="4" max="4" width="4.8515625" style="0" customWidth="1"/>
    <col min="5" max="5" width="8.421875" style="0" customWidth="1"/>
    <col min="6" max="6" width="0.71875" style="0" customWidth="1"/>
    <col min="7" max="7" width="0.42578125" style="0" customWidth="1"/>
    <col min="8" max="8" width="9.140625" style="0" customWidth="1"/>
    <col min="9" max="9" width="7.57421875" style="0" customWidth="1"/>
    <col min="10" max="10" width="8.00390625" style="0" customWidth="1"/>
    <col min="11" max="11" width="7.8515625" style="0" customWidth="1"/>
  </cols>
  <sheetData>
    <row r="1" spans="1:10" ht="15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12.75" customHeight="1">
      <c r="A3" s="157" t="s">
        <v>2</v>
      </c>
      <c r="B3" s="157"/>
      <c r="C3" s="157" t="s">
        <v>98</v>
      </c>
      <c r="D3" s="157"/>
      <c r="E3" s="162" t="s">
        <v>99</v>
      </c>
      <c r="F3" s="165"/>
      <c r="G3" s="163"/>
      <c r="H3" s="157" t="s">
        <v>100</v>
      </c>
      <c r="I3" s="157" t="s">
        <v>101</v>
      </c>
      <c r="J3" s="157" t="s">
        <v>102</v>
      </c>
      <c r="K3" s="157" t="s">
        <v>103</v>
      </c>
    </row>
    <row r="4" spans="1:11" ht="93.75" customHeight="1">
      <c r="A4" s="157"/>
      <c r="B4" s="157"/>
      <c r="C4" s="157"/>
      <c r="D4" s="157"/>
      <c r="E4" s="162"/>
      <c r="F4" s="166"/>
      <c r="G4" s="164"/>
      <c r="H4" s="157"/>
      <c r="I4" s="157"/>
      <c r="J4" s="157"/>
      <c r="K4" s="157"/>
    </row>
    <row r="5" spans="1:11" ht="12.75" customHeight="1">
      <c r="A5" s="154" t="s">
        <v>80</v>
      </c>
      <c r="B5" s="61" t="s">
        <v>51</v>
      </c>
      <c r="C5" s="62">
        <v>7207.5</v>
      </c>
      <c r="D5" s="62"/>
      <c r="E5" s="63">
        <v>616.1</v>
      </c>
      <c r="F5" s="64"/>
      <c r="G5" s="64"/>
      <c r="H5" s="30">
        <f aca="true" t="shared" si="0" ref="H5:H13">E5-G5</f>
        <v>616.1</v>
      </c>
      <c r="I5" s="30">
        <v>504.68</v>
      </c>
      <c r="J5" s="65">
        <f>H5-I5</f>
        <v>111.42000000000002</v>
      </c>
      <c r="K5" s="66">
        <f aca="true" t="shared" si="1" ref="K5:K13">J5/C5</f>
        <v>0.015458896982310096</v>
      </c>
    </row>
    <row r="6" spans="1:11" ht="15">
      <c r="A6" s="159"/>
      <c r="B6" s="61">
        <v>4</v>
      </c>
      <c r="C6" s="62">
        <v>4607</v>
      </c>
      <c r="D6" s="62"/>
      <c r="E6" s="67">
        <v>357.98</v>
      </c>
      <c r="F6" s="68"/>
      <c r="G6" s="68"/>
      <c r="H6" s="30">
        <f t="shared" si="0"/>
        <v>357.98</v>
      </c>
      <c r="I6" s="30">
        <v>254.82</v>
      </c>
      <c r="J6" s="65">
        <f aca="true" t="shared" si="2" ref="J6:J60">H6-I6</f>
        <v>103.16000000000003</v>
      </c>
      <c r="K6" s="66">
        <f t="shared" si="1"/>
        <v>0.022392012155415676</v>
      </c>
    </row>
    <row r="7" spans="1:11" ht="15">
      <c r="A7" s="159"/>
      <c r="B7" s="61">
        <v>6</v>
      </c>
      <c r="C7" s="62">
        <v>4592.5</v>
      </c>
      <c r="D7" s="62"/>
      <c r="E7" s="67">
        <v>413.29</v>
      </c>
      <c r="F7" s="68"/>
      <c r="G7" s="68"/>
      <c r="H7" s="30">
        <f t="shared" si="0"/>
        <v>413.29</v>
      </c>
      <c r="I7" s="30">
        <v>314.1</v>
      </c>
      <c r="J7" s="65">
        <f t="shared" si="2"/>
        <v>99.19</v>
      </c>
      <c r="K7" s="66">
        <f t="shared" si="1"/>
        <v>0.021598258029395752</v>
      </c>
    </row>
    <row r="8" spans="1:11" ht="15">
      <c r="A8" s="159"/>
      <c r="B8" s="61" t="s">
        <v>9</v>
      </c>
      <c r="C8" s="62">
        <v>4608.3</v>
      </c>
      <c r="D8" s="62"/>
      <c r="E8" s="67">
        <v>366.3</v>
      </c>
      <c r="F8" s="68"/>
      <c r="G8" s="68"/>
      <c r="H8" s="30">
        <f t="shared" si="0"/>
        <v>366.3</v>
      </c>
      <c r="I8" s="30">
        <v>308.75</v>
      </c>
      <c r="J8" s="65">
        <f t="shared" si="2"/>
        <v>57.55000000000001</v>
      </c>
      <c r="K8" s="66">
        <f t="shared" si="1"/>
        <v>0.012488336262830113</v>
      </c>
    </row>
    <row r="9" spans="1:11" ht="15">
      <c r="A9" s="159"/>
      <c r="B9" s="61">
        <v>8</v>
      </c>
      <c r="C9" s="62">
        <v>4573.6</v>
      </c>
      <c r="D9" s="62"/>
      <c r="E9" s="67">
        <v>474.12</v>
      </c>
      <c r="F9" s="68"/>
      <c r="G9" s="68"/>
      <c r="H9" s="30">
        <f t="shared" si="0"/>
        <v>474.12</v>
      </c>
      <c r="I9" s="30">
        <v>364.04</v>
      </c>
      <c r="J9" s="65">
        <f t="shared" si="2"/>
        <v>110.07999999999998</v>
      </c>
      <c r="K9" s="66">
        <f t="shared" si="1"/>
        <v>0.02406856743047052</v>
      </c>
    </row>
    <row r="10" spans="1:11" ht="15">
      <c r="A10" s="159"/>
      <c r="B10" s="61">
        <v>10</v>
      </c>
      <c r="C10" s="62">
        <v>4550.5</v>
      </c>
      <c r="D10" s="62"/>
      <c r="E10" s="69">
        <v>346.09</v>
      </c>
      <c r="F10" s="70"/>
      <c r="G10" s="70"/>
      <c r="H10" s="30">
        <f t="shared" si="0"/>
        <v>346.09</v>
      </c>
      <c r="I10" s="30">
        <v>289.67</v>
      </c>
      <c r="J10" s="65">
        <f t="shared" si="2"/>
        <v>56.41999999999996</v>
      </c>
      <c r="K10" s="66">
        <f t="shared" si="1"/>
        <v>0.01239863751236127</v>
      </c>
    </row>
    <row r="11" spans="1:11" ht="15">
      <c r="A11" s="159"/>
      <c r="B11" s="61">
        <v>12</v>
      </c>
      <c r="C11" s="62">
        <v>10282.3</v>
      </c>
      <c r="D11" s="62"/>
      <c r="E11" s="69">
        <v>920</v>
      </c>
      <c r="F11" s="70"/>
      <c r="G11" s="70"/>
      <c r="H11" s="30">
        <f t="shared" si="0"/>
        <v>920</v>
      </c>
      <c r="I11" s="30">
        <v>723.33</v>
      </c>
      <c r="J11" s="65">
        <f t="shared" si="2"/>
        <v>196.66999999999996</v>
      </c>
      <c r="K11" s="66">
        <f t="shared" si="1"/>
        <v>0.019127043560292926</v>
      </c>
    </row>
    <row r="12" spans="1:11" ht="12.75" customHeight="1">
      <c r="A12" s="159"/>
      <c r="B12" s="61" t="s">
        <v>52</v>
      </c>
      <c r="C12" s="62">
        <v>3366.7</v>
      </c>
      <c r="D12" s="62"/>
      <c r="E12" s="67">
        <v>330.1</v>
      </c>
      <c r="F12" s="68"/>
      <c r="G12" s="68"/>
      <c r="H12" s="30">
        <f t="shared" si="0"/>
        <v>330.1</v>
      </c>
      <c r="I12" s="30">
        <v>249.93</v>
      </c>
      <c r="J12" s="65">
        <f t="shared" si="2"/>
        <v>80.17000000000002</v>
      </c>
      <c r="K12" s="66">
        <f t="shared" si="1"/>
        <v>0.023812635518460218</v>
      </c>
    </row>
    <row r="13" spans="1:11" ht="15">
      <c r="A13" s="160"/>
      <c r="B13" s="61">
        <v>10</v>
      </c>
      <c r="C13" s="62">
        <v>3255.6</v>
      </c>
      <c r="D13" s="62"/>
      <c r="E13" s="67">
        <v>257.68</v>
      </c>
      <c r="F13" s="68"/>
      <c r="G13" s="68"/>
      <c r="H13" s="30">
        <f t="shared" si="0"/>
        <v>257.68</v>
      </c>
      <c r="I13" s="30">
        <v>204.46</v>
      </c>
      <c r="J13" s="65">
        <f t="shared" si="2"/>
        <v>53.22</v>
      </c>
      <c r="K13" s="66">
        <f t="shared" si="1"/>
        <v>0.016347217102838187</v>
      </c>
    </row>
    <row r="14" spans="1:11" ht="17.25" customHeight="1">
      <c r="A14" s="145" t="s">
        <v>53</v>
      </c>
      <c r="B14" s="146"/>
      <c r="C14" s="71">
        <f>SUM(C5:C13)</f>
        <v>47043.99999999999</v>
      </c>
      <c r="D14" s="71"/>
      <c r="E14" s="72">
        <f>SUM(E5:E13)</f>
        <v>4081.66</v>
      </c>
      <c r="F14" s="73"/>
      <c r="G14" s="73"/>
      <c r="H14" s="74">
        <f>SUM(H5:H13)</f>
        <v>4081.66</v>
      </c>
      <c r="I14" s="74">
        <f>SUM(I5:I13)</f>
        <v>3213.7799999999997</v>
      </c>
      <c r="J14" s="75">
        <f>SUM(J5:J13)</f>
        <v>867.8799999999999</v>
      </c>
      <c r="K14" s="76">
        <f>(K5+K6+K7+K8+K9+K10+K11+K12+K13)/9</f>
        <v>0.018632400506041636</v>
      </c>
    </row>
    <row r="15" spans="1:11" ht="18" customHeight="1">
      <c r="A15" s="158" t="s">
        <v>81</v>
      </c>
      <c r="B15" s="77" t="s">
        <v>54</v>
      </c>
      <c r="C15" s="67">
        <v>8881.88</v>
      </c>
      <c r="D15" s="78">
        <v>51.08</v>
      </c>
      <c r="E15" s="67">
        <v>837.21</v>
      </c>
      <c r="F15" s="68"/>
      <c r="G15" s="79"/>
      <c r="H15" s="30">
        <f aca="true" t="shared" si="3" ref="H15:H23">E15-G15</f>
        <v>837.21</v>
      </c>
      <c r="I15" s="30">
        <v>684.41</v>
      </c>
      <c r="J15" s="65">
        <f t="shared" si="2"/>
        <v>152.80000000000007</v>
      </c>
      <c r="K15" s="66">
        <f aca="true" t="shared" si="4" ref="K15:K23">J15/C15</f>
        <v>0.017203565011011192</v>
      </c>
    </row>
    <row r="16" spans="1:11" ht="12.75" customHeight="1">
      <c r="A16" s="159"/>
      <c r="B16" s="61" t="s">
        <v>25</v>
      </c>
      <c r="C16" s="67">
        <v>2293.8</v>
      </c>
      <c r="D16" s="78">
        <v>49.1</v>
      </c>
      <c r="E16" s="67">
        <v>246.78</v>
      </c>
      <c r="F16" s="68"/>
      <c r="G16" s="68"/>
      <c r="H16" s="30">
        <f t="shared" si="3"/>
        <v>246.78</v>
      </c>
      <c r="I16" s="30">
        <v>169.43</v>
      </c>
      <c r="J16" s="65">
        <f t="shared" si="2"/>
        <v>77.35</v>
      </c>
      <c r="K16" s="66">
        <f t="shared" si="4"/>
        <v>0.033721335774697006</v>
      </c>
    </row>
    <row r="17" spans="1:11" ht="15">
      <c r="A17" s="159"/>
      <c r="B17" s="61" t="s">
        <v>26</v>
      </c>
      <c r="C17" s="67">
        <v>2233.5</v>
      </c>
      <c r="D17" s="78"/>
      <c r="E17" s="67">
        <v>193.96</v>
      </c>
      <c r="F17" s="68"/>
      <c r="G17" s="68"/>
      <c r="H17" s="30">
        <f t="shared" si="3"/>
        <v>193.96</v>
      </c>
      <c r="I17" s="30">
        <v>129.03</v>
      </c>
      <c r="J17" s="65">
        <f t="shared" si="2"/>
        <v>64.93</v>
      </c>
      <c r="K17" s="66">
        <f t="shared" si="4"/>
        <v>0.029070964853369154</v>
      </c>
    </row>
    <row r="18" spans="1:11" ht="17.25" customHeight="1">
      <c r="A18" s="159"/>
      <c r="B18" s="61" t="s">
        <v>55</v>
      </c>
      <c r="C18" s="62">
        <v>3804.5</v>
      </c>
      <c r="D18" s="80"/>
      <c r="E18" s="67">
        <v>336</v>
      </c>
      <c r="F18" s="68"/>
      <c r="G18" s="68"/>
      <c r="H18" s="30">
        <f t="shared" si="3"/>
        <v>336</v>
      </c>
      <c r="I18" s="30">
        <v>255.54</v>
      </c>
      <c r="J18" s="65">
        <f t="shared" si="2"/>
        <v>80.46000000000001</v>
      </c>
      <c r="K18" s="66">
        <f t="shared" si="4"/>
        <v>0.02114863976869497</v>
      </c>
    </row>
    <row r="19" spans="1:11" ht="15">
      <c r="A19" s="159"/>
      <c r="B19" s="61">
        <v>4</v>
      </c>
      <c r="C19" s="62">
        <v>16618.4</v>
      </c>
      <c r="D19" s="80">
        <v>28.6</v>
      </c>
      <c r="E19" s="67">
        <v>1338</v>
      </c>
      <c r="F19" s="68"/>
      <c r="G19" s="68"/>
      <c r="H19" s="30">
        <f t="shared" si="3"/>
        <v>1338</v>
      </c>
      <c r="I19" s="30">
        <v>1084.98</v>
      </c>
      <c r="J19" s="65">
        <f t="shared" si="2"/>
        <v>253.01999999999998</v>
      </c>
      <c r="K19" s="66">
        <f t="shared" si="4"/>
        <v>0.015225292446926296</v>
      </c>
    </row>
    <row r="20" spans="1:11" ht="12.75" customHeight="1">
      <c r="A20" s="159"/>
      <c r="B20" s="61">
        <v>6</v>
      </c>
      <c r="C20" s="62">
        <v>4240.4</v>
      </c>
      <c r="D20" s="80"/>
      <c r="E20" s="67">
        <v>353</v>
      </c>
      <c r="F20" s="68"/>
      <c r="G20" s="68"/>
      <c r="H20" s="30">
        <f t="shared" si="3"/>
        <v>353</v>
      </c>
      <c r="I20" s="30">
        <v>249.82</v>
      </c>
      <c r="J20" s="65">
        <f t="shared" si="2"/>
        <v>103.18</v>
      </c>
      <c r="K20" s="66">
        <f t="shared" si="4"/>
        <v>0.02433261013111971</v>
      </c>
    </row>
    <row r="21" spans="1:11" ht="15">
      <c r="A21" s="159"/>
      <c r="B21" s="61">
        <v>8</v>
      </c>
      <c r="C21" s="62">
        <v>4289.7</v>
      </c>
      <c r="D21" s="80"/>
      <c r="E21" s="67">
        <v>373.5</v>
      </c>
      <c r="F21" s="68"/>
      <c r="G21" s="68"/>
      <c r="H21" s="30">
        <f t="shared" si="3"/>
        <v>373.5</v>
      </c>
      <c r="I21" s="30">
        <v>276.91</v>
      </c>
      <c r="J21" s="65">
        <f t="shared" si="2"/>
        <v>96.58999999999997</v>
      </c>
      <c r="K21" s="66">
        <f t="shared" si="4"/>
        <v>0.022516726111383077</v>
      </c>
    </row>
    <row r="22" spans="1:11" ht="15">
      <c r="A22" s="159"/>
      <c r="B22" s="61">
        <v>10</v>
      </c>
      <c r="C22" s="62">
        <v>6245.6</v>
      </c>
      <c r="D22" s="80"/>
      <c r="E22" s="67">
        <v>512.4</v>
      </c>
      <c r="F22" s="68"/>
      <c r="G22" s="68"/>
      <c r="H22" s="30">
        <f t="shared" si="3"/>
        <v>512.4</v>
      </c>
      <c r="I22" s="30">
        <v>483.51</v>
      </c>
      <c r="J22" s="65">
        <f t="shared" si="2"/>
        <v>28.889999999999986</v>
      </c>
      <c r="K22" s="66">
        <f t="shared" si="4"/>
        <v>0.004625656462149351</v>
      </c>
    </row>
    <row r="23" spans="1:11" ht="17.25" customHeight="1">
      <c r="A23" s="160"/>
      <c r="B23" s="61" t="s">
        <v>56</v>
      </c>
      <c r="C23" s="62">
        <v>5608.8</v>
      </c>
      <c r="D23" s="80"/>
      <c r="E23" s="67">
        <v>491.9</v>
      </c>
      <c r="F23" s="68"/>
      <c r="G23" s="68"/>
      <c r="H23" s="30">
        <f t="shared" si="3"/>
        <v>491.9</v>
      </c>
      <c r="I23" s="30">
        <v>438.76</v>
      </c>
      <c r="J23" s="65">
        <f t="shared" si="2"/>
        <v>53.139999999999986</v>
      </c>
      <c r="K23" s="66">
        <f t="shared" si="4"/>
        <v>0.0094743973755527</v>
      </c>
    </row>
    <row r="24" spans="1:11" ht="15.75" customHeight="1">
      <c r="A24" s="145" t="s">
        <v>53</v>
      </c>
      <c r="B24" s="146"/>
      <c r="C24" s="71">
        <f>SUM(C15:C23)</f>
        <v>54216.58</v>
      </c>
      <c r="D24" s="81">
        <f>SUM(D15:D22)</f>
        <v>128.78</v>
      </c>
      <c r="E24" s="72">
        <f>SUM(E15:E23)</f>
        <v>4682.749999999999</v>
      </c>
      <c r="F24" s="73">
        <f>SUM(F15:F23)</f>
        <v>0</v>
      </c>
      <c r="G24" s="82">
        <f>SUM(G15:G22)</f>
        <v>0</v>
      </c>
      <c r="H24" s="74">
        <f>SUM(H15:H23)</f>
        <v>4682.749999999999</v>
      </c>
      <c r="I24" s="74">
        <f>SUM(I15:I23)</f>
        <v>3772.3900000000003</v>
      </c>
      <c r="J24" s="75">
        <f>SUM(J15:J23)</f>
        <v>910.3599999999999</v>
      </c>
      <c r="K24" s="76">
        <f>(K15+K16+K17+K18+K19+K20+K21+K22+K23)/9</f>
        <v>0.01970213199276705</v>
      </c>
    </row>
    <row r="25" spans="1:11" ht="15">
      <c r="A25" s="154" t="s">
        <v>82</v>
      </c>
      <c r="B25" s="61" t="s">
        <v>57</v>
      </c>
      <c r="C25" s="62">
        <v>6511</v>
      </c>
      <c r="D25" s="80"/>
      <c r="E25" s="67">
        <v>611.93</v>
      </c>
      <c r="F25" s="68"/>
      <c r="G25" s="68"/>
      <c r="H25" s="30">
        <f aca="true" t="shared" si="5" ref="H25:H33">E25-G25</f>
        <v>611.93</v>
      </c>
      <c r="I25" s="30">
        <v>515.93</v>
      </c>
      <c r="J25" s="65">
        <f t="shared" si="2"/>
        <v>96</v>
      </c>
      <c r="K25" s="66">
        <f aca="true" t="shared" si="6" ref="K25:K33">J25/C25</f>
        <v>0.01474427891260943</v>
      </c>
    </row>
    <row r="26" spans="1:11" ht="15">
      <c r="A26" s="155"/>
      <c r="B26" s="61">
        <v>5</v>
      </c>
      <c r="C26" s="62">
        <v>8295.8</v>
      </c>
      <c r="D26" s="80">
        <v>13.8</v>
      </c>
      <c r="E26" s="67">
        <v>689.72</v>
      </c>
      <c r="F26" s="68"/>
      <c r="G26" s="68"/>
      <c r="H26" s="30">
        <f t="shared" si="5"/>
        <v>689.72</v>
      </c>
      <c r="I26" s="30">
        <v>567.64</v>
      </c>
      <c r="J26" s="65">
        <f t="shared" si="2"/>
        <v>122.08000000000004</v>
      </c>
      <c r="K26" s="66">
        <f t="shared" si="6"/>
        <v>0.014715880324983733</v>
      </c>
    </row>
    <row r="27" spans="1:11" ht="15">
      <c r="A27" s="155"/>
      <c r="B27" s="61">
        <v>6</v>
      </c>
      <c r="C27" s="62">
        <v>5986</v>
      </c>
      <c r="D27" s="80"/>
      <c r="E27" s="67">
        <v>548.5</v>
      </c>
      <c r="F27" s="68"/>
      <c r="G27" s="68"/>
      <c r="H27" s="30">
        <f t="shared" si="5"/>
        <v>548.5</v>
      </c>
      <c r="I27" s="30">
        <v>417.64</v>
      </c>
      <c r="J27" s="65">
        <f t="shared" si="2"/>
        <v>130.86</v>
      </c>
      <c r="K27" s="66">
        <f t="shared" si="6"/>
        <v>0.021861009021049118</v>
      </c>
    </row>
    <row r="28" spans="1:11" ht="15">
      <c r="A28" s="155"/>
      <c r="B28" s="61">
        <v>8</v>
      </c>
      <c r="C28" s="62">
        <v>2108.2</v>
      </c>
      <c r="D28" s="80"/>
      <c r="E28" s="67">
        <v>170.26</v>
      </c>
      <c r="F28" s="68"/>
      <c r="G28" s="68"/>
      <c r="H28" s="30">
        <f t="shared" si="5"/>
        <v>170.26</v>
      </c>
      <c r="I28" s="30">
        <v>135.63</v>
      </c>
      <c r="J28" s="65">
        <f t="shared" si="2"/>
        <v>34.629999999999995</v>
      </c>
      <c r="K28" s="66">
        <f t="shared" si="6"/>
        <v>0.016426335262309077</v>
      </c>
    </row>
    <row r="29" spans="1:11" ht="15">
      <c r="A29" s="155"/>
      <c r="B29" s="61">
        <v>9</v>
      </c>
      <c r="C29" s="62">
        <v>9883.9</v>
      </c>
      <c r="D29" s="80"/>
      <c r="E29" s="67">
        <v>787.79</v>
      </c>
      <c r="F29" s="68"/>
      <c r="G29" s="68"/>
      <c r="H29" s="30">
        <f t="shared" si="5"/>
        <v>787.79</v>
      </c>
      <c r="I29" s="30">
        <v>616.21</v>
      </c>
      <c r="J29" s="65">
        <f t="shared" si="2"/>
        <v>171.57999999999993</v>
      </c>
      <c r="K29" s="66">
        <f t="shared" si="6"/>
        <v>0.017359544309432505</v>
      </c>
    </row>
    <row r="30" spans="1:11" ht="15">
      <c r="A30" s="155"/>
      <c r="B30" s="61">
        <v>12</v>
      </c>
      <c r="C30" s="62">
        <v>6454.5</v>
      </c>
      <c r="D30" s="83">
        <v>101.5</v>
      </c>
      <c r="E30" s="67">
        <v>649.6</v>
      </c>
      <c r="F30" s="68"/>
      <c r="G30" s="68"/>
      <c r="H30" s="30">
        <f t="shared" si="5"/>
        <v>649.6</v>
      </c>
      <c r="I30" s="30">
        <v>497.53</v>
      </c>
      <c r="J30" s="65">
        <f t="shared" si="2"/>
        <v>152.07000000000005</v>
      </c>
      <c r="K30" s="66">
        <f t="shared" si="6"/>
        <v>0.02356030676272369</v>
      </c>
    </row>
    <row r="31" spans="1:11" ht="15">
      <c r="A31" s="155"/>
      <c r="B31" s="61">
        <v>14</v>
      </c>
      <c r="C31" s="62">
        <v>5285.8</v>
      </c>
      <c r="D31" s="83"/>
      <c r="E31" s="67">
        <v>431.09</v>
      </c>
      <c r="F31" s="68"/>
      <c r="G31" s="68"/>
      <c r="H31" s="30">
        <f t="shared" si="5"/>
        <v>431.09</v>
      </c>
      <c r="I31" s="30">
        <v>321.97</v>
      </c>
      <c r="J31" s="65">
        <f t="shared" si="2"/>
        <v>109.11999999999995</v>
      </c>
      <c r="K31" s="66">
        <f t="shared" si="6"/>
        <v>0.020643989556926094</v>
      </c>
    </row>
    <row r="32" spans="1:11" ht="15">
      <c r="A32" s="155"/>
      <c r="B32" s="61">
        <v>22</v>
      </c>
      <c r="C32" s="62">
        <v>5854.1</v>
      </c>
      <c r="D32" s="83"/>
      <c r="E32" s="67">
        <v>471.8</v>
      </c>
      <c r="F32" s="68"/>
      <c r="G32" s="68"/>
      <c r="H32" s="30">
        <f t="shared" si="5"/>
        <v>471.8</v>
      </c>
      <c r="I32" s="30">
        <v>380.67</v>
      </c>
      <c r="J32" s="65">
        <f t="shared" si="2"/>
        <v>91.13</v>
      </c>
      <c r="K32" s="66">
        <f t="shared" si="6"/>
        <v>0.015566867665396899</v>
      </c>
    </row>
    <row r="33" spans="1:11" ht="12.75" customHeight="1">
      <c r="A33" s="156"/>
      <c r="B33" s="61" t="s">
        <v>58</v>
      </c>
      <c r="C33" s="62">
        <v>3843.5</v>
      </c>
      <c r="D33" s="83"/>
      <c r="E33" s="67">
        <v>274.54</v>
      </c>
      <c r="F33" s="68"/>
      <c r="G33" s="68"/>
      <c r="H33" s="30">
        <f t="shared" si="5"/>
        <v>274.54</v>
      </c>
      <c r="I33" s="30">
        <v>200.98</v>
      </c>
      <c r="J33" s="65">
        <f t="shared" si="2"/>
        <v>73.56000000000003</v>
      </c>
      <c r="K33" s="66">
        <f t="shared" si="6"/>
        <v>0.019138805775985437</v>
      </c>
    </row>
    <row r="34" spans="1:11" ht="12.75" customHeight="1">
      <c r="A34" s="149" t="s">
        <v>53</v>
      </c>
      <c r="B34" s="150"/>
      <c r="C34" s="71">
        <f>SUM(C25:C33)</f>
        <v>54222.8</v>
      </c>
      <c r="D34" s="81">
        <f>SUM(D25:D33)</f>
        <v>115.3</v>
      </c>
      <c r="E34" s="72">
        <f>SUM(E25:E33)</f>
        <v>4635.23</v>
      </c>
      <c r="F34" s="73">
        <f>SUM(F25:F33)</f>
        <v>0</v>
      </c>
      <c r="G34" s="73"/>
      <c r="H34" s="74">
        <f>SUM(H25:H33)</f>
        <v>4635.23</v>
      </c>
      <c r="I34" s="74">
        <f>SUM(I25:I33)</f>
        <v>3654.2000000000003</v>
      </c>
      <c r="J34" s="75">
        <f>SUM(J25:J33)</f>
        <v>981.03</v>
      </c>
      <c r="K34" s="76">
        <f>(K25+K26+K27+K28+K29+K30+K31+K32+K33)/9</f>
        <v>0.018224113065712883</v>
      </c>
    </row>
    <row r="35" spans="1:11" ht="19.5" customHeight="1">
      <c r="A35" s="151" t="s">
        <v>83</v>
      </c>
      <c r="B35" s="61" t="s">
        <v>16</v>
      </c>
      <c r="C35" s="62">
        <v>16008</v>
      </c>
      <c r="D35" s="83">
        <v>206.1</v>
      </c>
      <c r="E35" s="67">
        <v>1446.5</v>
      </c>
      <c r="F35" s="68"/>
      <c r="G35" s="68"/>
      <c r="H35" s="30">
        <f aca="true" t="shared" si="7" ref="H35:H42">E35-G35</f>
        <v>1446.5</v>
      </c>
      <c r="I35" s="30">
        <v>1296.05</v>
      </c>
      <c r="J35" s="65">
        <f t="shared" si="2"/>
        <v>150.45000000000005</v>
      </c>
      <c r="K35" s="66">
        <f aca="true" t="shared" si="8" ref="K35:K42">J35/C35</f>
        <v>0.00939842578710645</v>
      </c>
    </row>
    <row r="36" spans="1:11" ht="15">
      <c r="A36" s="152"/>
      <c r="B36" s="61" t="s">
        <v>17</v>
      </c>
      <c r="C36" s="62">
        <v>5223</v>
      </c>
      <c r="D36" s="83">
        <v>105.6</v>
      </c>
      <c r="E36" s="67">
        <v>487.3</v>
      </c>
      <c r="F36" s="68"/>
      <c r="G36" s="68"/>
      <c r="H36" s="30">
        <f t="shared" si="7"/>
        <v>487.3</v>
      </c>
      <c r="I36" s="30">
        <v>357.71</v>
      </c>
      <c r="J36" s="65">
        <f t="shared" si="2"/>
        <v>129.59000000000003</v>
      </c>
      <c r="K36" s="66">
        <f t="shared" si="8"/>
        <v>0.02481141106643692</v>
      </c>
    </row>
    <row r="37" spans="1:11" ht="15">
      <c r="A37" s="152"/>
      <c r="B37" s="61" t="s">
        <v>59</v>
      </c>
      <c r="C37" s="62">
        <v>8117.5</v>
      </c>
      <c r="D37" s="80">
        <v>42.5</v>
      </c>
      <c r="E37" s="67">
        <v>561.5</v>
      </c>
      <c r="F37" s="68"/>
      <c r="G37" s="68"/>
      <c r="H37" s="30">
        <f t="shared" si="7"/>
        <v>561.5</v>
      </c>
      <c r="I37" s="30">
        <v>405.96</v>
      </c>
      <c r="J37" s="65">
        <f t="shared" si="2"/>
        <v>155.54000000000002</v>
      </c>
      <c r="K37" s="66">
        <f t="shared" si="8"/>
        <v>0.019161071758546352</v>
      </c>
    </row>
    <row r="38" spans="1:11" ht="15.75" customHeight="1">
      <c r="A38" s="152"/>
      <c r="B38" s="61">
        <v>13</v>
      </c>
      <c r="C38" s="62">
        <v>1268.6</v>
      </c>
      <c r="D38" s="80"/>
      <c r="E38" s="67">
        <v>119.67</v>
      </c>
      <c r="F38" s="68"/>
      <c r="G38" s="68"/>
      <c r="H38" s="30">
        <f t="shared" si="7"/>
        <v>119.67</v>
      </c>
      <c r="I38" s="30">
        <v>82.58</v>
      </c>
      <c r="J38" s="65">
        <f t="shared" si="2"/>
        <v>37.09</v>
      </c>
      <c r="K38" s="66">
        <f t="shared" si="8"/>
        <v>0.0292369541226549</v>
      </c>
    </row>
    <row r="39" spans="1:11" ht="12.75" customHeight="1">
      <c r="A39" s="152"/>
      <c r="B39" s="61">
        <v>17</v>
      </c>
      <c r="C39" s="62">
        <v>5864.3</v>
      </c>
      <c r="D39" s="80">
        <v>13.6</v>
      </c>
      <c r="E39" s="67">
        <v>440.7</v>
      </c>
      <c r="F39" s="68"/>
      <c r="G39" s="68"/>
      <c r="H39" s="30">
        <f t="shared" si="7"/>
        <v>440.7</v>
      </c>
      <c r="I39" s="30">
        <v>337.91</v>
      </c>
      <c r="J39" s="65">
        <f t="shared" si="2"/>
        <v>102.78999999999996</v>
      </c>
      <c r="K39" s="66">
        <f t="shared" si="8"/>
        <v>0.017528093719625524</v>
      </c>
    </row>
    <row r="40" spans="1:11" ht="15">
      <c r="A40" s="152"/>
      <c r="B40" s="61" t="s">
        <v>60</v>
      </c>
      <c r="C40" s="67">
        <v>8887.1</v>
      </c>
      <c r="D40" s="78">
        <v>48.2</v>
      </c>
      <c r="E40" s="67">
        <v>890.92</v>
      </c>
      <c r="F40" s="68"/>
      <c r="G40" s="68"/>
      <c r="H40" s="30">
        <f t="shared" si="7"/>
        <v>890.92</v>
      </c>
      <c r="I40" s="30">
        <v>817.34</v>
      </c>
      <c r="J40" s="65">
        <f t="shared" si="2"/>
        <v>73.57999999999993</v>
      </c>
      <c r="K40" s="66">
        <f t="shared" si="8"/>
        <v>0.008279416232516785</v>
      </c>
    </row>
    <row r="41" spans="1:11" ht="14.25" customHeight="1">
      <c r="A41" s="152"/>
      <c r="B41" s="61" t="s">
        <v>23</v>
      </c>
      <c r="C41" s="67">
        <v>2244.9</v>
      </c>
      <c r="D41" s="78"/>
      <c r="E41" s="67">
        <v>241.88</v>
      </c>
      <c r="F41" s="68"/>
      <c r="G41" s="68"/>
      <c r="H41" s="30">
        <f t="shared" si="7"/>
        <v>241.88</v>
      </c>
      <c r="I41" s="30">
        <v>162.91</v>
      </c>
      <c r="J41" s="65">
        <f t="shared" si="2"/>
        <v>78.97</v>
      </c>
      <c r="K41" s="66">
        <f t="shared" si="8"/>
        <v>0.03517751347498775</v>
      </c>
    </row>
    <row r="42" spans="1:11" ht="18" customHeight="1">
      <c r="A42" s="153"/>
      <c r="B42" s="61" t="s">
        <v>24</v>
      </c>
      <c r="C42" s="67">
        <v>2280</v>
      </c>
      <c r="D42" s="78"/>
      <c r="E42" s="67">
        <v>262.91</v>
      </c>
      <c r="F42" s="68"/>
      <c r="G42" s="68"/>
      <c r="H42" s="30">
        <f t="shared" si="7"/>
        <v>262.91</v>
      </c>
      <c r="I42" s="30">
        <v>181.71</v>
      </c>
      <c r="J42" s="65">
        <f t="shared" si="2"/>
        <v>81.20000000000002</v>
      </c>
      <c r="K42" s="66">
        <f t="shared" si="8"/>
        <v>0.035614035087719306</v>
      </c>
    </row>
    <row r="43" spans="1:11" ht="14.25" customHeight="1">
      <c r="A43" s="145" t="s">
        <v>53</v>
      </c>
      <c r="B43" s="146"/>
      <c r="C43" s="72">
        <f>SUM(C35:C42)</f>
        <v>49893.4</v>
      </c>
      <c r="D43" s="82">
        <f>SUM(D35:D42)</f>
        <v>416</v>
      </c>
      <c r="E43" s="72">
        <f>SUM(E35:E42)</f>
        <v>4451.38</v>
      </c>
      <c r="F43" s="73">
        <f>SUM(F35:F42)</f>
        <v>0</v>
      </c>
      <c r="G43" s="73"/>
      <c r="H43" s="74">
        <f>SUM(H35:H42)</f>
        <v>4451.38</v>
      </c>
      <c r="I43" s="74">
        <f>SUM(I35:I42)</f>
        <v>3642.1699999999996</v>
      </c>
      <c r="J43" s="75">
        <f>SUM(J35:J42)</f>
        <v>809.21</v>
      </c>
      <c r="K43" s="76">
        <f>(K34+K35+K36+K37+K38+K39+K40+K41+K42)/9</f>
        <v>0.021936781590589656</v>
      </c>
    </row>
    <row r="44" spans="1:11" ht="15" customHeight="1">
      <c r="A44" s="154" t="s">
        <v>84</v>
      </c>
      <c r="B44" s="61" t="s">
        <v>61</v>
      </c>
      <c r="C44" s="62">
        <v>8885.1</v>
      </c>
      <c r="D44" s="80"/>
      <c r="E44" s="67">
        <v>848.3</v>
      </c>
      <c r="F44" s="68"/>
      <c r="G44" s="68"/>
      <c r="H44" s="30">
        <f aca="true" t="shared" si="9" ref="H44:H50">E44-G44</f>
        <v>848.3</v>
      </c>
      <c r="I44" s="30">
        <v>622.77</v>
      </c>
      <c r="J44" s="65">
        <f t="shared" si="2"/>
        <v>225.52999999999997</v>
      </c>
      <c r="K44" s="66">
        <f aca="true" t="shared" si="10" ref="K44:K50">J44/C44</f>
        <v>0.025382944480084633</v>
      </c>
    </row>
    <row r="45" spans="1:11" ht="15">
      <c r="A45" s="155"/>
      <c r="B45" s="61" t="s">
        <v>9</v>
      </c>
      <c r="C45" s="62">
        <v>2307.7</v>
      </c>
      <c r="D45" s="80">
        <v>88.9</v>
      </c>
      <c r="E45" s="67">
        <v>216.17</v>
      </c>
      <c r="F45" s="68"/>
      <c r="G45" s="68"/>
      <c r="H45" s="30">
        <f t="shared" si="9"/>
        <v>216.17</v>
      </c>
      <c r="I45" s="30">
        <v>145.38</v>
      </c>
      <c r="J45" s="65">
        <f t="shared" si="2"/>
        <v>70.78999999999999</v>
      </c>
      <c r="K45" s="66">
        <f t="shared" si="10"/>
        <v>0.03067556441478528</v>
      </c>
    </row>
    <row r="46" spans="1:11" ht="15">
      <c r="A46" s="155"/>
      <c r="B46" s="61" t="s">
        <v>22</v>
      </c>
      <c r="C46" s="67">
        <v>2250.2</v>
      </c>
      <c r="D46" s="78"/>
      <c r="E46" s="67">
        <v>195.58</v>
      </c>
      <c r="F46" s="68"/>
      <c r="G46" s="68"/>
      <c r="H46" s="30">
        <f t="shared" si="9"/>
        <v>195.58</v>
      </c>
      <c r="I46" s="30">
        <v>155.42</v>
      </c>
      <c r="J46" s="65">
        <f t="shared" si="2"/>
        <v>40.160000000000025</v>
      </c>
      <c r="K46" s="66">
        <f t="shared" si="10"/>
        <v>0.01784730246200339</v>
      </c>
    </row>
    <row r="47" spans="1:11" ht="15">
      <c r="A47" s="155"/>
      <c r="B47" s="61" t="s">
        <v>62</v>
      </c>
      <c r="C47" s="62">
        <v>8879.7</v>
      </c>
      <c r="D47" s="80">
        <v>56.5</v>
      </c>
      <c r="E47" s="67">
        <v>912.59</v>
      </c>
      <c r="F47" s="68"/>
      <c r="G47" s="68"/>
      <c r="H47" s="30">
        <f t="shared" si="9"/>
        <v>912.59</v>
      </c>
      <c r="I47" s="30">
        <v>762.92</v>
      </c>
      <c r="J47" s="65">
        <f t="shared" si="2"/>
        <v>149.67000000000007</v>
      </c>
      <c r="K47" s="66">
        <f t="shared" si="10"/>
        <v>0.016855299165512354</v>
      </c>
    </row>
    <row r="48" spans="1:11" ht="13.5" customHeight="1">
      <c r="A48" s="155"/>
      <c r="B48" s="84" t="s">
        <v>63</v>
      </c>
      <c r="C48" s="62">
        <v>8873.6</v>
      </c>
      <c r="D48" s="80">
        <v>29</v>
      </c>
      <c r="E48" s="67">
        <v>895.13</v>
      </c>
      <c r="F48" s="68"/>
      <c r="G48" s="68"/>
      <c r="H48" s="30">
        <f t="shared" si="9"/>
        <v>895.13</v>
      </c>
      <c r="I48" s="30">
        <v>709.55</v>
      </c>
      <c r="J48" s="65">
        <f t="shared" si="2"/>
        <v>185.58000000000004</v>
      </c>
      <c r="K48" s="66">
        <f t="shared" si="10"/>
        <v>0.020913721601153987</v>
      </c>
    </row>
    <row r="49" spans="1:11" ht="13.5" customHeight="1">
      <c r="A49" s="155"/>
      <c r="B49" s="61" t="s">
        <v>64</v>
      </c>
      <c r="C49" s="62">
        <v>19301.4</v>
      </c>
      <c r="D49" s="83">
        <v>141.3</v>
      </c>
      <c r="E49" s="67">
        <v>1462.1</v>
      </c>
      <c r="F49" s="68"/>
      <c r="G49" s="79"/>
      <c r="H49" s="30">
        <f t="shared" si="9"/>
        <v>1462.1</v>
      </c>
      <c r="I49" s="30">
        <v>1211.29</v>
      </c>
      <c r="J49" s="65">
        <f t="shared" si="2"/>
        <v>250.80999999999995</v>
      </c>
      <c r="K49" s="66">
        <f t="shared" si="10"/>
        <v>0.012994394189022554</v>
      </c>
    </row>
    <row r="50" spans="1:11" ht="13.5" customHeight="1">
      <c r="A50" s="155"/>
      <c r="B50" s="85" t="s">
        <v>8</v>
      </c>
      <c r="C50" s="62">
        <v>11272.5</v>
      </c>
      <c r="D50" s="83">
        <v>148.9</v>
      </c>
      <c r="E50" s="67">
        <v>958.07</v>
      </c>
      <c r="F50" s="68"/>
      <c r="G50" s="68"/>
      <c r="H50" s="30">
        <f t="shared" si="9"/>
        <v>958.07</v>
      </c>
      <c r="I50" s="30">
        <v>697.53</v>
      </c>
      <c r="J50" s="65">
        <f t="shared" si="2"/>
        <v>260.5400000000001</v>
      </c>
      <c r="K50" s="66">
        <f t="shared" si="10"/>
        <v>0.023112885340430257</v>
      </c>
    </row>
    <row r="51" spans="1:11" ht="13.5" customHeight="1">
      <c r="A51" s="149" t="s">
        <v>53</v>
      </c>
      <c r="B51" s="150"/>
      <c r="C51" s="71">
        <f aca="true" t="shared" si="11" ref="C51:H51">SUM(C44:C50)</f>
        <v>61770.200000000004</v>
      </c>
      <c r="D51" s="81">
        <f t="shared" si="11"/>
        <v>464.6</v>
      </c>
      <c r="E51" s="72">
        <f>SUM(E44:E50)</f>
        <v>5487.94</v>
      </c>
      <c r="F51" s="73">
        <f t="shared" si="11"/>
        <v>0</v>
      </c>
      <c r="G51" s="73">
        <f t="shared" si="11"/>
        <v>0</v>
      </c>
      <c r="H51" s="74">
        <f t="shared" si="11"/>
        <v>5487.94</v>
      </c>
      <c r="I51" s="74">
        <f>SUM(I44:I50)</f>
        <v>4304.86</v>
      </c>
      <c r="J51" s="75">
        <f>SUM(J44:J50)</f>
        <v>1183.08</v>
      </c>
      <c r="K51" s="76">
        <f>(K42+K43+K44+K45+K46+K47+K48+K49+K50)/9</f>
        <v>0.022814769814589044</v>
      </c>
    </row>
    <row r="52" spans="1:11" ht="19.5" customHeight="1">
      <c r="A52" s="154" t="s">
        <v>85</v>
      </c>
      <c r="B52" s="86" t="s">
        <v>65</v>
      </c>
      <c r="C52" s="62">
        <v>12388.8</v>
      </c>
      <c r="D52" s="83">
        <v>10.5</v>
      </c>
      <c r="E52" s="30">
        <v>973.73</v>
      </c>
      <c r="F52" s="64"/>
      <c r="G52" s="87"/>
      <c r="H52" s="30">
        <f aca="true" t="shared" si="12" ref="H52:H60">E52-G52</f>
        <v>973.73</v>
      </c>
      <c r="I52" s="30">
        <v>722.59</v>
      </c>
      <c r="J52" s="65">
        <f t="shared" si="2"/>
        <v>251.14</v>
      </c>
      <c r="K52" s="66">
        <f aca="true" t="shared" si="13" ref="K52:K60">J52/C52</f>
        <v>0.020271535580524344</v>
      </c>
    </row>
    <row r="53" spans="1:11" ht="16.5" customHeight="1">
      <c r="A53" s="155"/>
      <c r="B53" s="61" t="s">
        <v>66</v>
      </c>
      <c r="C53" s="62">
        <v>5560.6</v>
      </c>
      <c r="D53" s="83">
        <v>124.7</v>
      </c>
      <c r="E53" s="63">
        <v>505.4</v>
      </c>
      <c r="F53" s="68"/>
      <c r="G53" s="68"/>
      <c r="H53" s="30">
        <f t="shared" si="12"/>
        <v>505.4</v>
      </c>
      <c r="I53" s="30">
        <v>404.72</v>
      </c>
      <c r="J53" s="65">
        <f t="shared" si="2"/>
        <v>100.67999999999995</v>
      </c>
      <c r="K53" s="66">
        <f t="shared" si="13"/>
        <v>0.01810595978851202</v>
      </c>
    </row>
    <row r="54" spans="1:11" ht="15">
      <c r="A54" s="155"/>
      <c r="B54" s="61" t="s">
        <v>67</v>
      </c>
      <c r="C54" s="62">
        <v>9561.9</v>
      </c>
      <c r="D54" s="83">
        <v>215.4</v>
      </c>
      <c r="E54" s="67">
        <v>791.1</v>
      </c>
      <c r="F54" s="68"/>
      <c r="G54" s="68"/>
      <c r="H54" s="30">
        <f t="shared" si="12"/>
        <v>791.1</v>
      </c>
      <c r="I54" s="30">
        <v>648.65</v>
      </c>
      <c r="J54" s="65">
        <f t="shared" si="2"/>
        <v>142.45000000000005</v>
      </c>
      <c r="K54" s="66">
        <f t="shared" si="13"/>
        <v>0.01489766678170657</v>
      </c>
    </row>
    <row r="55" spans="1:11" ht="16.5" customHeight="1">
      <c r="A55" s="155"/>
      <c r="B55" s="61" t="s">
        <v>68</v>
      </c>
      <c r="C55" s="62">
        <v>4877.3</v>
      </c>
      <c r="D55" s="80"/>
      <c r="E55" s="67">
        <v>429.9</v>
      </c>
      <c r="F55" s="68"/>
      <c r="G55" s="68"/>
      <c r="H55" s="30">
        <f t="shared" si="12"/>
        <v>429.9</v>
      </c>
      <c r="I55" s="30">
        <v>348.7</v>
      </c>
      <c r="J55" s="65">
        <f t="shared" si="2"/>
        <v>81.19999999999999</v>
      </c>
      <c r="K55" s="66">
        <f t="shared" si="13"/>
        <v>0.016648555553277426</v>
      </c>
    </row>
    <row r="56" spans="1:11" ht="12.75" customHeight="1">
      <c r="A56" s="155"/>
      <c r="B56" s="61" t="s">
        <v>69</v>
      </c>
      <c r="C56" s="62">
        <v>1281.2</v>
      </c>
      <c r="D56" s="80"/>
      <c r="E56" s="67">
        <v>98</v>
      </c>
      <c r="F56" s="68"/>
      <c r="G56" s="68"/>
      <c r="H56" s="30">
        <f t="shared" si="12"/>
        <v>98</v>
      </c>
      <c r="I56" s="30">
        <v>88.73</v>
      </c>
      <c r="J56" s="65">
        <f t="shared" si="2"/>
        <v>9.269999999999996</v>
      </c>
      <c r="K56" s="66">
        <f t="shared" si="13"/>
        <v>0.007235404308460815</v>
      </c>
    </row>
    <row r="57" spans="1:11" ht="15">
      <c r="A57" s="155"/>
      <c r="B57" s="61">
        <v>11</v>
      </c>
      <c r="C57" s="62">
        <v>1945.5</v>
      </c>
      <c r="D57" s="80"/>
      <c r="E57" s="67">
        <v>170.8</v>
      </c>
      <c r="F57" s="68"/>
      <c r="G57" s="68"/>
      <c r="H57" s="30">
        <f t="shared" si="12"/>
        <v>170.8</v>
      </c>
      <c r="I57" s="30">
        <v>164.46</v>
      </c>
      <c r="J57" s="65">
        <f t="shared" si="2"/>
        <v>6.340000000000003</v>
      </c>
      <c r="K57" s="66">
        <f t="shared" si="13"/>
        <v>0.0032588023644307394</v>
      </c>
    </row>
    <row r="58" spans="1:11" ht="15">
      <c r="A58" s="155"/>
      <c r="B58" s="61">
        <v>16</v>
      </c>
      <c r="C58" s="62">
        <v>9881.6</v>
      </c>
      <c r="D58" s="80">
        <v>89.9</v>
      </c>
      <c r="E58" s="67">
        <v>1162.29</v>
      </c>
      <c r="F58" s="68"/>
      <c r="G58" s="68"/>
      <c r="H58" s="30">
        <f t="shared" si="12"/>
        <v>1162.29</v>
      </c>
      <c r="I58" s="30">
        <v>939.6</v>
      </c>
      <c r="J58" s="65">
        <f t="shared" si="2"/>
        <v>222.68999999999994</v>
      </c>
      <c r="K58" s="66">
        <f t="shared" si="13"/>
        <v>0.02253582415803108</v>
      </c>
    </row>
    <row r="59" spans="1:11" ht="18.75" customHeight="1">
      <c r="A59" s="156"/>
      <c r="B59" s="61" t="s">
        <v>11</v>
      </c>
      <c r="C59" s="62">
        <v>8309.8</v>
      </c>
      <c r="D59" s="80"/>
      <c r="E59" s="67">
        <v>636.3</v>
      </c>
      <c r="F59" s="68"/>
      <c r="G59" s="68"/>
      <c r="H59" s="30">
        <f t="shared" si="12"/>
        <v>636.3</v>
      </c>
      <c r="I59" s="30">
        <v>461.26</v>
      </c>
      <c r="J59" s="65">
        <f t="shared" si="2"/>
        <v>175.03999999999996</v>
      </c>
      <c r="K59" s="66">
        <f t="shared" si="13"/>
        <v>0.021064285542371657</v>
      </c>
    </row>
    <row r="60" spans="1:11" ht="18.75" customHeight="1">
      <c r="A60" s="143" t="s">
        <v>70</v>
      </c>
      <c r="B60" s="144"/>
      <c r="C60" s="62">
        <v>2402.9</v>
      </c>
      <c r="D60" s="83">
        <v>376.8</v>
      </c>
      <c r="E60" s="67">
        <v>168.4</v>
      </c>
      <c r="F60" s="68"/>
      <c r="G60" s="68"/>
      <c r="H60" s="30">
        <f t="shared" si="12"/>
        <v>168.4</v>
      </c>
      <c r="I60" s="30">
        <v>159.46</v>
      </c>
      <c r="J60" s="65">
        <f t="shared" si="2"/>
        <v>8.939999999999998</v>
      </c>
      <c r="K60" s="66">
        <f t="shared" si="13"/>
        <v>0.0037205043905281106</v>
      </c>
    </row>
    <row r="61" spans="1:11" ht="18.75" customHeight="1">
      <c r="A61" s="145" t="s">
        <v>53</v>
      </c>
      <c r="B61" s="146"/>
      <c r="C61" s="71">
        <f>SUM(C52:C60)</f>
        <v>56209.6</v>
      </c>
      <c r="D61" s="81">
        <f>SUM(D52:D60)</f>
        <v>817.3</v>
      </c>
      <c r="E61" s="72">
        <f>SUM(E52:E60)</f>
        <v>4935.92</v>
      </c>
      <c r="F61" s="73">
        <f>SUM(F52:F60)</f>
        <v>0</v>
      </c>
      <c r="G61" s="73"/>
      <c r="H61" s="74">
        <f>SUM(H52:H60)</f>
        <v>4935.92</v>
      </c>
      <c r="I61" s="74">
        <f>SUM(I52:I60)</f>
        <v>3938.17</v>
      </c>
      <c r="J61" s="88">
        <f>SUM(J52:J60)</f>
        <v>997.75</v>
      </c>
      <c r="K61" s="76">
        <f>(K51+K52+K53+K54+K55+K56+K57+K58+K59)/9</f>
        <v>0.0163147559879893</v>
      </c>
    </row>
    <row r="62" spans="1:11" ht="20.25" customHeight="1">
      <c r="A62" s="147" t="s">
        <v>71</v>
      </c>
      <c r="B62" s="148"/>
      <c r="C62" s="89">
        <f>C14+C24+C34+C43+C51+C61</f>
        <v>323356.57999999996</v>
      </c>
      <c r="D62" s="90">
        <f>D14+D24+D34+D43+D51+D61</f>
        <v>1941.9799999999998</v>
      </c>
      <c r="E62" s="92">
        <f>E14+E24+E34+E43+E51+E61</f>
        <v>28274.879999999997</v>
      </c>
      <c r="F62" s="92"/>
      <c r="G62" s="93">
        <f>G14+G24+G34+G43+G51+G61</f>
        <v>0</v>
      </c>
      <c r="H62" s="92">
        <f>H14+H24+H34+H43+H51+H61</f>
        <v>28274.879999999997</v>
      </c>
      <c r="I62" s="94">
        <f>I14+I24+I34+I43+I51+I61</f>
        <v>22525.57</v>
      </c>
      <c r="J62" s="95">
        <f>J14+J24+J34+J43+J51+J61</f>
        <v>5749.3099999999995</v>
      </c>
      <c r="K62" s="96">
        <f>J62/C62</f>
        <v>0.01778009280033825</v>
      </c>
    </row>
    <row r="66" spans="1:10" ht="15">
      <c r="A66" s="97"/>
      <c r="B66" s="97"/>
      <c r="C66" s="97"/>
      <c r="D66" s="97"/>
      <c r="E66" s="97"/>
      <c r="F66" s="97"/>
      <c r="G66" s="97"/>
      <c r="H66" s="97"/>
      <c r="I66" s="97"/>
      <c r="J66" s="97"/>
    </row>
    <row r="67" spans="1:10" ht="15">
      <c r="A67" s="97" t="s">
        <v>72</v>
      </c>
      <c r="B67" s="97"/>
      <c r="C67" s="97"/>
      <c r="D67" s="97"/>
      <c r="E67" s="97"/>
      <c r="F67" s="97"/>
      <c r="G67" s="97"/>
      <c r="H67" s="97"/>
      <c r="I67" s="97"/>
      <c r="J67" s="97"/>
    </row>
    <row r="68" spans="1:10" ht="15">
      <c r="A68" s="97"/>
      <c r="B68" s="97"/>
      <c r="C68" s="97"/>
      <c r="D68" s="97"/>
      <c r="E68" s="97"/>
      <c r="F68" s="97"/>
      <c r="G68" s="97"/>
      <c r="H68" s="97"/>
      <c r="I68" s="97"/>
      <c r="J68" s="97"/>
    </row>
  </sheetData>
  <sheetProtection/>
  <mergeCells count="24">
    <mergeCell ref="A43:B43"/>
    <mergeCell ref="A44:A50"/>
    <mergeCell ref="A51:B51"/>
    <mergeCell ref="A52:A59"/>
    <mergeCell ref="G3:G4"/>
    <mergeCell ref="H3:H4"/>
    <mergeCell ref="I3:I4"/>
    <mergeCell ref="J3:J4"/>
    <mergeCell ref="A61:B61"/>
    <mergeCell ref="A62:B62"/>
    <mergeCell ref="A24:B24"/>
    <mergeCell ref="A25:A33"/>
    <mergeCell ref="A34:B34"/>
    <mergeCell ref="A35:A42"/>
    <mergeCell ref="K3:K4"/>
    <mergeCell ref="A5:A13"/>
    <mergeCell ref="A14:B14"/>
    <mergeCell ref="A15:A23"/>
    <mergeCell ref="A60:B60"/>
    <mergeCell ref="A1:J1"/>
    <mergeCell ref="A3:B4"/>
    <mergeCell ref="C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3">
      <selection activeCell="L53" sqref="L53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8.28125" style="0" customWidth="1"/>
    <col min="4" max="4" width="4.8515625" style="0" customWidth="1"/>
    <col min="5" max="5" width="0.85546875" style="0" customWidth="1"/>
    <col min="6" max="6" width="6.7109375" style="0" customWidth="1"/>
    <col min="7" max="7" width="8.00390625" style="0" customWidth="1"/>
    <col min="8" max="8" width="9.140625" style="0" customWidth="1"/>
    <col min="9" max="9" width="8.28125" style="0" customWidth="1"/>
  </cols>
  <sheetData>
    <row r="1" spans="1:9" ht="15">
      <c r="A1" s="161" t="s">
        <v>116</v>
      </c>
      <c r="B1" s="161"/>
      <c r="C1" s="161"/>
      <c r="D1" s="161"/>
      <c r="E1" s="161"/>
      <c r="F1" s="161"/>
      <c r="G1" s="161"/>
      <c r="H1" s="161"/>
      <c r="I1" s="161"/>
    </row>
    <row r="2" spans="1:9" ht="5.25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.75" customHeight="1">
      <c r="A3" s="157" t="s">
        <v>2</v>
      </c>
      <c r="B3" s="157"/>
      <c r="C3" s="157" t="s">
        <v>104</v>
      </c>
      <c r="D3" s="157"/>
      <c r="E3" s="165"/>
      <c r="F3" s="157" t="s">
        <v>105</v>
      </c>
      <c r="G3" s="157" t="s">
        <v>101</v>
      </c>
      <c r="H3" s="157" t="s">
        <v>102</v>
      </c>
      <c r="I3" s="98"/>
    </row>
    <row r="4" spans="1:9" ht="93.75" customHeight="1">
      <c r="A4" s="157"/>
      <c r="B4" s="157"/>
      <c r="C4" s="157"/>
      <c r="D4" s="157"/>
      <c r="E4" s="166"/>
      <c r="F4" s="157"/>
      <c r="G4" s="157"/>
      <c r="H4" s="157"/>
      <c r="I4" s="98" t="s">
        <v>106</v>
      </c>
    </row>
    <row r="5" spans="1:9" ht="12.75" customHeight="1">
      <c r="A5" s="154" t="s">
        <v>80</v>
      </c>
      <c r="B5" s="61">
        <v>4</v>
      </c>
      <c r="C5" s="62">
        <v>4607</v>
      </c>
      <c r="D5" s="62"/>
      <c r="E5" s="67">
        <v>396.59</v>
      </c>
      <c r="F5" s="30">
        <f aca="true" t="shared" si="0" ref="F5:F36">E5</f>
        <v>396.59</v>
      </c>
      <c r="G5" s="30">
        <v>285.63</v>
      </c>
      <c r="H5" s="65">
        <f aca="true" t="shared" si="1" ref="H5:H66">F5-G5</f>
        <v>110.95999999999998</v>
      </c>
      <c r="I5" s="99">
        <f aca="true" t="shared" si="2" ref="I5:I36">H5/C5</f>
        <v>0.02408508790970262</v>
      </c>
    </row>
    <row r="6" spans="1:9" ht="15">
      <c r="A6" s="155"/>
      <c r="B6" s="61">
        <v>6</v>
      </c>
      <c r="C6" s="62">
        <v>4592.5</v>
      </c>
      <c r="D6" s="62"/>
      <c r="E6" s="67">
        <v>443.37</v>
      </c>
      <c r="F6" s="30">
        <f t="shared" si="0"/>
        <v>443.37</v>
      </c>
      <c r="G6" s="30">
        <v>301.8</v>
      </c>
      <c r="H6" s="65">
        <f t="shared" si="1"/>
        <v>141.57</v>
      </c>
      <c r="I6" s="99">
        <f t="shared" si="2"/>
        <v>0.03082634730538922</v>
      </c>
    </row>
    <row r="7" spans="1:9" ht="15">
      <c r="A7" s="155"/>
      <c r="B7" s="61" t="s">
        <v>9</v>
      </c>
      <c r="C7" s="62">
        <v>4608.3</v>
      </c>
      <c r="D7" s="62"/>
      <c r="E7" s="67">
        <v>370.7</v>
      </c>
      <c r="F7" s="30">
        <f t="shared" si="0"/>
        <v>370.7</v>
      </c>
      <c r="G7" s="30">
        <v>289.68</v>
      </c>
      <c r="H7" s="65">
        <f t="shared" si="1"/>
        <v>81.01999999999998</v>
      </c>
      <c r="I7" s="99">
        <f t="shared" si="2"/>
        <v>0.017581320660547267</v>
      </c>
    </row>
    <row r="8" spans="1:9" ht="15">
      <c r="A8" s="155"/>
      <c r="B8" s="61">
        <v>8</v>
      </c>
      <c r="C8" s="62">
        <v>4573.6</v>
      </c>
      <c r="D8" s="62"/>
      <c r="E8" s="67">
        <v>480.15</v>
      </c>
      <c r="F8" s="30">
        <f t="shared" si="0"/>
        <v>480.15</v>
      </c>
      <c r="G8" s="30">
        <v>349.63</v>
      </c>
      <c r="H8" s="65">
        <f t="shared" si="1"/>
        <v>130.51999999999998</v>
      </c>
      <c r="I8" s="99">
        <f t="shared" si="2"/>
        <v>0.028537694595067338</v>
      </c>
    </row>
    <row r="9" spans="1:9" ht="15">
      <c r="A9" s="155"/>
      <c r="B9" s="61">
        <v>10</v>
      </c>
      <c r="C9" s="62">
        <v>4550.5</v>
      </c>
      <c r="D9" s="62"/>
      <c r="E9" s="69">
        <v>370.07</v>
      </c>
      <c r="F9" s="30">
        <f t="shared" si="0"/>
        <v>370.07</v>
      </c>
      <c r="G9" s="30">
        <v>288.32</v>
      </c>
      <c r="H9" s="65">
        <f t="shared" si="1"/>
        <v>81.75</v>
      </c>
      <c r="I9" s="99">
        <f t="shared" si="2"/>
        <v>0.017965058784748928</v>
      </c>
    </row>
    <row r="10" spans="1:9" ht="15">
      <c r="A10" s="155"/>
      <c r="B10" s="61">
        <v>12</v>
      </c>
      <c r="C10" s="62">
        <v>10282.3</v>
      </c>
      <c r="D10" s="62"/>
      <c r="E10" s="69">
        <v>943.2</v>
      </c>
      <c r="F10" s="30">
        <f t="shared" si="0"/>
        <v>943.2</v>
      </c>
      <c r="G10" s="30">
        <v>707.08</v>
      </c>
      <c r="H10" s="65">
        <f t="shared" si="1"/>
        <v>236.12</v>
      </c>
      <c r="I10" s="99">
        <f t="shared" si="2"/>
        <v>0.022963733794968053</v>
      </c>
    </row>
    <row r="11" spans="1:9" ht="15">
      <c r="A11" s="155"/>
      <c r="B11" s="61" t="s">
        <v>52</v>
      </c>
      <c r="C11" s="62">
        <v>3366.7</v>
      </c>
      <c r="D11" s="62"/>
      <c r="E11" s="67">
        <v>331.9</v>
      </c>
      <c r="F11" s="30">
        <f t="shared" si="0"/>
        <v>331.9</v>
      </c>
      <c r="G11" s="30">
        <v>227.93</v>
      </c>
      <c r="H11" s="65">
        <f t="shared" si="1"/>
        <v>103.96999999999997</v>
      </c>
      <c r="I11" s="99">
        <f t="shared" si="2"/>
        <v>0.030881872456708342</v>
      </c>
    </row>
    <row r="12" spans="1:9" ht="12.75" customHeight="1">
      <c r="A12" s="156"/>
      <c r="B12" s="61">
        <v>10</v>
      </c>
      <c r="C12" s="62">
        <v>3255.6</v>
      </c>
      <c r="D12" s="62"/>
      <c r="E12" s="67">
        <v>299.42</v>
      </c>
      <c r="F12" s="30">
        <f t="shared" si="0"/>
        <v>299.42</v>
      </c>
      <c r="G12" s="30">
        <v>197.47</v>
      </c>
      <c r="H12" s="65">
        <f t="shared" si="1"/>
        <v>101.95000000000002</v>
      </c>
      <c r="I12" s="99">
        <f t="shared" si="2"/>
        <v>0.031315272146455346</v>
      </c>
    </row>
    <row r="13" spans="1:9" ht="12.75" customHeight="1">
      <c r="A13" s="167" t="s">
        <v>53</v>
      </c>
      <c r="B13" s="168"/>
      <c r="C13" s="71">
        <f>SUM(C5:C12)</f>
        <v>39836.49999999999</v>
      </c>
      <c r="D13" s="71"/>
      <c r="E13" s="72">
        <f>SUM(E5:E12)</f>
        <v>3635.4</v>
      </c>
      <c r="F13" s="74">
        <f t="shared" si="0"/>
        <v>3635.4</v>
      </c>
      <c r="G13" s="74">
        <f>SUM(G5:G12)</f>
        <v>2647.54</v>
      </c>
      <c r="H13" s="75">
        <f t="shared" si="1"/>
        <v>987.8600000000001</v>
      </c>
      <c r="I13" s="100">
        <f t="shared" si="2"/>
        <v>0.02479786125789164</v>
      </c>
    </row>
    <row r="14" spans="1:9" ht="12.75" customHeight="1">
      <c r="A14" s="154" t="s">
        <v>92</v>
      </c>
      <c r="B14" s="86" t="s">
        <v>65</v>
      </c>
      <c r="C14" s="62">
        <v>12388.8</v>
      </c>
      <c r="D14" s="83">
        <v>10.5</v>
      </c>
      <c r="E14" s="30">
        <v>946.5</v>
      </c>
      <c r="F14" s="30">
        <f t="shared" si="0"/>
        <v>946.5</v>
      </c>
      <c r="G14" s="30">
        <v>736.47</v>
      </c>
      <c r="H14" s="65">
        <f t="shared" si="1"/>
        <v>210.02999999999997</v>
      </c>
      <c r="I14" s="99">
        <f t="shared" si="2"/>
        <v>0.01695321580782642</v>
      </c>
    </row>
    <row r="15" spans="1:9" ht="15">
      <c r="A15" s="155"/>
      <c r="B15" s="61" t="s">
        <v>66</v>
      </c>
      <c r="C15" s="62">
        <v>5560.6</v>
      </c>
      <c r="D15" s="83">
        <v>124.7</v>
      </c>
      <c r="E15" s="63">
        <v>536.7</v>
      </c>
      <c r="F15" s="30">
        <f t="shared" si="0"/>
        <v>536.7</v>
      </c>
      <c r="G15" s="30">
        <v>422.49</v>
      </c>
      <c r="H15" s="65">
        <f t="shared" si="1"/>
        <v>114.21000000000004</v>
      </c>
      <c r="I15" s="99">
        <f t="shared" si="2"/>
        <v>0.020539150451390143</v>
      </c>
    </row>
    <row r="16" spans="1:9" ht="17.25" customHeight="1">
      <c r="A16" s="155"/>
      <c r="B16" s="61" t="s">
        <v>67</v>
      </c>
      <c r="C16" s="62">
        <v>9561.9</v>
      </c>
      <c r="D16" s="83">
        <v>215.4</v>
      </c>
      <c r="E16" s="67">
        <v>814.5</v>
      </c>
      <c r="F16" s="30">
        <f t="shared" si="0"/>
        <v>814.5</v>
      </c>
      <c r="G16" s="30">
        <v>682.6</v>
      </c>
      <c r="H16" s="65">
        <f t="shared" si="1"/>
        <v>131.89999999999998</v>
      </c>
      <c r="I16" s="99">
        <f t="shared" si="2"/>
        <v>0.01379432957884939</v>
      </c>
    </row>
    <row r="17" spans="1:9" ht="18" customHeight="1">
      <c r="A17" s="155"/>
      <c r="B17" s="61" t="s">
        <v>68</v>
      </c>
      <c r="C17" s="62">
        <v>4877.3</v>
      </c>
      <c r="D17" s="80"/>
      <c r="E17" s="67">
        <v>413.3</v>
      </c>
      <c r="F17" s="30">
        <f t="shared" si="0"/>
        <v>413.3</v>
      </c>
      <c r="G17" s="30">
        <v>275.33</v>
      </c>
      <c r="H17" s="65">
        <f t="shared" si="1"/>
        <v>137.97000000000003</v>
      </c>
      <c r="I17" s="99">
        <f t="shared" si="2"/>
        <v>0.02828819223750846</v>
      </c>
    </row>
    <row r="18" spans="1:9" ht="13.5" customHeight="1">
      <c r="A18" s="155"/>
      <c r="B18" s="61" t="s">
        <v>11</v>
      </c>
      <c r="C18" s="62">
        <v>8309.8</v>
      </c>
      <c r="D18" s="80"/>
      <c r="E18" s="67">
        <v>664.1</v>
      </c>
      <c r="F18" s="30">
        <f t="shared" si="0"/>
        <v>664.1</v>
      </c>
      <c r="G18" s="30">
        <v>466.25</v>
      </c>
      <c r="H18" s="65">
        <f t="shared" si="1"/>
        <v>197.85000000000002</v>
      </c>
      <c r="I18" s="99">
        <f t="shared" si="2"/>
        <v>0.02380923728609594</v>
      </c>
    </row>
    <row r="19" spans="1:9" ht="15">
      <c r="A19" s="155"/>
      <c r="B19" s="102"/>
      <c r="C19" s="62">
        <v>2402.9</v>
      </c>
      <c r="D19" s="83">
        <v>376.8</v>
      </c>
      <c r="E19" s="67">
        <v>167.8</v>
      </c>
      <c r="F19" s="30">
        <f t="shared" si="0"/>
        <v>167.8</v>
      </c>
      <c r="G19" s="30">
        <v>147.83</v>
      </c>
      <c r="H19" s="65">
        <f t="shared" si="1"/>
        <v>19.97</v>
      </c>
      <c r="I19" s="99">
        <f t="shared" si="2"/>
        <v>0.008310791127387739</v>
      </c>
    </row>
    <row r="20" spans="1:9" ht="15">
      <c r="A20" s="155"/>
      <c r="B20" s="61" t="s">
        <v>58</v>
      </c>
      <c r="C20" s="62">
        <v>3843.5</v>
      </c>
      <c r="D20" s="83"/>
      <c r="E20" s="67">
        <v>278.42</v>
      </c>
      <c r="F20" s="30">
        <f t="shared" si="0"/>
        <v>278.42</v>
      </c>
      <c r="G20" s="30">
        <v>187.34</v>
      </c>
      <c r="H20" s="65">
        <f t="shared" si="1"/>
        <v>91.08000000000001</v>
      </c>
      <c r="I20" s="99">
        <f t="shared" si="2"/>
        <v>0.02369715103421361</v>
      </c>
    </row>
    <row r="21" spans="1:9" ht="17.25" customHeight="1">
      <c r="A21" s="155"/>
      <c r="B21" s="85" t="s">
        <v>69</v>
      </c>
      <c r="C21" s="62">
        <v>1281.2</v>
      </c>
      <c r="D21" s="80"/>
      <c r="E21" s="67">
        <v>84.85</v>
      </c>
      <c r="F21" s="30">
        <f t="shared" si="0"/>
        <v>84.85</v>
      </c>
      <c r="G21" s="30">
        <v>66.48</v>
      </c>
      <c r="H21" s="65">
        <f t="shared" si="1"/>
        <v>18.36999999999999</v>
      </c>
      <c r="I21" s="99">
        <f t="shared" si="2"/>
        <v>0.014338120512019973</v>
      </c>
    </row>
    <row r="22" spans="1:9" ht="15">
      <c r="A22" s="169" t="s">
        <v>53</v>
      </c>
      <c r="B22" s="170"/>
      <c r="C22" s="71">
        <f>SUM(C14:C21)</f>
        <v>48226</v>
      </c>
      <c r="D22" s="81">
        <f>SUM(D14:D21)</f>
        <v>727.4000000000001</v>
      </c>
      <c r="E22" s="72">
        <f>SUM(E14:E21)</f>
        <v>3906.17</v>
      </c>
      <c r="F22" s="74">
        <f t="shared" si="0"/>
        <v>3906.17</v>
      </c>
      <c r="G22" s="74">
        <f>SUM(G14:G21)</f>
        <v>2984.79</v>
      </c>
      <c r="H22" s="75">
        <f t="shared" si="1"/>
        <v>921.3800000000001</v>
      </c>
      <c r="I22" s="100">
        <f t="shared" si="2"/>
        <v>0.019105461784099866</v>
      </c>
    </row>
    <row r="23" spans="1:9" ht="15" customHeight="1">
      <c r="A23" s="172" t="s">
        <v>71</v>
      </c>
      <c r="B23" s="173"/>
      <c r="C23" s="71">
        <f>C13+C22</f>
        <v>88062.5</v>
      </c>
      <c r="D23" s="81">
        <f>D13+D22</f>
        <v>727.4000000000001</v>
      </c>
      <c r="E23" s="72">
        <f>E13+E22</f>
        <v>7541.57</v>
      </c>
      <c r="F23" s="74">
        <f t="shared" si="0"/>
        <v>7541.57</v>
      </c>
      <c r="G23" s="74">
        <f>G13+G22</f>
        <v>5632.33</v>
      </c>
      <c r="H23" s="75">
        <f t="shared" si="1"/>
        <v>1909.2399999999998</v>
      </c>
      <c r="I23" s="100">
        <f t="shared" si="2"/>
        <v>0.02168051100070972</v>
      </c>
    </row>
    <row r="24" spans="1:9" ht="12.75" customHeight="1">
      <c r="A24" s="154" t="s">
        <v>93</v>
      </c>
      <c r="B24" s="61" t="s">
        <v>16</v>
      </c>
      <c r="C24" s="62">
        <v>16008</v>
      </c>
      <c r="D24" s="83">
        <v>206.1</v>
      </c>
      <c r="E24" s="67">
        <v>1385.6</v>
      </c>
      <c r="F24" s="30">
        <f t="shared" si="0"/>
        <v>1385.6</v>
      </c>
      <c r="G24" s="30">
        <v>1143.99</v>
      </c>
      <c r="H24" s="65">
        <f t="shared" si="1"/>
        <v>241.6099999999999</v>
      </c>
      <c r="I24" s="99">
        <f t="shared" si="2"/>
        <v>0.01509307846076961</v>
      </c>
    </row>
    <row r="25" spans="1:9" ht="19.5" customHeight="1">
      <c r="A25" s="155"/>
      <c r="B25" s="61" t="s">
        <v>17</v>
      </c>
      <c r="C25" s="62">
        <v>5223</v>
      </c>
      <c r="D25" s="83">
        <v>105.6</v>
      </c>
      <c r="E25" s="67">
        <v>481.4</v>
      </c>
      <c r="F25" s="30">
        <f t="shared" si="0"/>
        <v>481.4</v>
      </c>
      <c r="G25" s="30">
        <v>348.35</v>
      </c>
      <c r="H25" s="65">
        <f t="shared" si="1"/>
        <v>133.04999999999995</v>
      </c>
      <c r="I25" s="99">
        <f t="shared" si="2"/>
        <v>0.02547386559448592</v>
      </c>
    </row>
    <row r="26" spans="1:9" ht="16.5" customHeight="1">
      <c r="A26" s="155"/>
      <c r="B26" s="61" t="s">
        <v>59</v>
      </c>
      <c r="C26" s="62">
        <v>8117.5</v>
      </c>
      <c r="D26" s="80">
        <v>42.5</v>
      </c>
      <c r="E26" s="67">
        <v>618.56</v>
      </c>
      <c r="F26" s="30">
        <f t="shared" si="0"/>
        <v>618.56</v>
      </c>
      <c r="G26" s="30">
        <v>422.91</v>
      </c>
      <c r="H26" s="65">
        <f t="shared" si="1"/>
        <v>195.64999999999992</v>
      </c>
      <c r="I26" s="99">
        <f t="shared" si="2"/>
        <v>0.024102248229134576</v>
      </c>
    </row>
    <row r="27" spans="1:9" ht="15">
      <c r="A27" s="155"/>
      <c r="B27" s="61">
        <v>13</v>
      </c>
      <c r="C27" s="62">
        <v>1268.6</v>
      </c>
      <c r="D27" s="80"/>
      <c r="E27" s="67">
        <v>138.54</v>
      </c>
      <c r="F27" s="30">
        <f t="shared" si="0"/>
        <v>138.54</v>
      </c>
      <c r="G27" s="30">
        <v>85.2</v>
      </c>
      <c r="H27" s="65">
        <f t="shared" si="1"/>
        <v>53.33999999999999</v>
      </c>
      <c r="I27" s="99">
        <f t="shared" si="2"/>
        <v>0.042046350307425505</v>
      </c>
    </row>
    <row r="28" spans="1:9" ht="16.5" customHeight="1">
      <c r="A28" s="155"/>
      <c r="B28" s="61" t="s">
        <v>60</v>
      </c>
      <c r="C28" s="67">
        <v>8887.1</v>
      </c>
      <c r="D28" s="78">
        <v>48.2</v>
      </c>
      <c r="E28" s="67">
        <v>942.51</v>
      </c>
      <c r="F28" s="30">
        <f t="shared" si="0"/>
        <v>942.51</v>
      </c>
      <c r="G28" s="30">
        <v>790.48</v>
      </c>
      <c r="H28" s="65">
        <f t="shared" si="1"/>
        <v>152.02999999999997</v>
      </c>
      <c r="I28" s="99">
        <f t="shared" si="2"/>
        <v>0.017106817747071595</v>
      </c>
    </row>
    <row r="29" spans="1:9" ht="12.75" customHeight="1">
      <c r="A29" s="155"/>
      <c r="B29" s="61" t="s">
        <v>23</v>
      </c>
      <c r="C29" s="67">
        <v>2244.9</v>
      </c>
      <c r="D29" s="78"/>
      <c r="E29" s="67">
        <v>258.44</v>
      </c>
      <c r="F29" s="30">
        <f t="shared" si="0"/>
        <v>258.44</v>
      </c>
      <c r="G29" s="30">
        <v>159.82</v>
      </c>
      <c r="H29" s="65">
        <f t="shared" si="1"/>
        <v>98.62</v>
      </c>
      <c r="I29" s="99">
        <f t="shared" si="2"/>
        <v>0.04393068733573879</v>
      </c>
    </row>
    <row r="30" spans="1:9" ht="12.75" customHeight="1">
      <c r="A30" s="156"/>
      <c r="B30" s="61" t="s">
        <v>24</v>
      </c>
      <c r="C30" s="67">
        <v>2280</v>
      </c>
      <c r="D30" s="78"/>
      <c r="E30" s="67">
        <v>255.05</v>
      </c>
      <c r="F30" s="30">
        <f t="shared" si="0"/>
        <v>255.05</v>
      </c>
      <c r="G30" s="30">
        <v>169.67</v>
      </c>
      <c r="H30" s="65">
        <f t="shared" si="1"/>
        <v>85.38000000000002</v>
      </c>
      <c r="I30" s="99">
        <f t="shared" si="2"/>
        <v>0.03744736842105264</v>
      </c>
    </row>
    <row r="31" spans="1:9" s="106" customFormat="1" ht="12.75" customHeight="1">
      <c r="A31" s="174" t="s">
        <v>86</v>
      </c>
      <c r="B31" s="175"/>
      <c r="C31" s="103">
        <f>SUM(C24:C30)</f>
        <v>44029.1</v>
      </c>
      <c r="D31" s="104">
        <f>SUM(D24:D30)</f>
        <v>402.4</v>
      </c>
      <c r="E31" s="103">
        <f>SUM(E24:E30)</f>
        <v>4080.1</v>
      </c>
      <c r="F31" s="71">
        <f t="shared" si="0"/>
        <v>4080.1</v>
      </c>
      <c r="G31" s="71">
        <f>SUM(G24:G30)</f>
        <v>3120.4200000000005</v>
      </c>
      <c r="H31" s="65">
        <f t="shared" si="1"/>
        <v>959.6799999999994</v>
      </c>
      <c r="I31" s="105">
        <f t="shared" si="2"/>
        <v>0.021796493682587185</v>
      </c>
    </row>
    <row r="32" spans="1:9" ht="15">
      <c r="A32" s="154" t="s">
        <v>94</v>
      </c>
      <c r="B32" s="61" t="s">
        <v>55</v>
      </c>
      <c r="C32" s="62">
        <v>3804.5</v>
      </c>
      <c r="D32" s="80"/>
      <c r="E32" s="67">
        <v>297.8</v>
      </c>
      <c r="F32" s="30">
        <f t="shared" si="0"/>
        <v>297.8</v>
      </c>
      <c r="G32" s="30">
        <v>245.65</v>
      </c>
      <c r="H32" s="65">
        <f t="shared" si="1"/>
        <v>52.150000000000006</v>
      </c>
      <c r="I32" s="99">
        <f t="shared" si="2"/>
        <v>0.013707451701931925</v>
      </c>
    </row>
    <row r="33" spans="1:9" ht="15">
      <c r="A33" s="155"/>
      <c r="B33" s="61">
        <v>4</v>
      </c>
      <c r="C33" s="62">
        <v>16618.4</v>
      </c>
      <c r="D33" s="80">
        <v>28.6</v>
      </c>
      <c r="E33" s="67">
        <v>1340.6</v>
      </c>
      <c r="F33" s="30">
        <f t="shared" si="0"/>
        <v>1340.6</v>
      </c>
      <c r="G33" s="30">
        <v>1058.04</v>
      </c>
      <c r="H33" s="65">
        <f t="shared" si="1"/>
        <v>282.55999999999995</v>
      </c>
      <c r="I33" s="99">
        <f t="shared" si="2"/>
        <v>0.017002840225292443</v>
      </c>
    </row>
    <row r="34" spans="1:9" ht="12.75" customHeight="1">
      <c r="A34" s="155"/>
      <c r="B34" s="61">
        <v>6</v>
      </c>
      <c r="C34" s="62">
        <v>4240.4</v>
      </c>
      <c r="D34" s="80"/>
      <c r="E34" s="67">
        <v>335.96</v>
      </c>
      <c r="F34" s="30">
        <f t="shared" si="0"/>
        <v>335.96</v>
      </c>
      <c r="G34" s="30">
        <v>239.28</v>
      </c>
      <c r="H34" s="65">
        <f t="shared" si="1"/>
        <v>96.67999999999998</v>
      </c>
      <c r="I34" s="99">
        <f t="shared" si="2"/>
        <v>0.02279973587397415</v>
      </c>
    </row>
    <row r="35" spans="1:9" ht="12" customHeight="1">
      <c r="A35" s="155"/>
      <c r="B35" s="61">
        <v>8</v>
      </c>
      <c r="C35" s="62">
        <v>4289.7</v>
      </c>
      <c r="D35" s="80"/>
      <c r="E35" s="67">
        <v>395.99</v>
      </c>
      <c r="F35" s="30">
        <f t="shared" si="0"/>
        <v>395.99</v>
      </c>
      <c r="G35" s="30">
        <v>274.04</v>
      </c>
      <c r="H35" s="65">
        <f t="shared" si="1"/>
        <v>121.94999999999999</v>
      </c>
      <c r="I35" s="99">
        <f t="shared" si="2"/>
        <v>0.028428561437862786</v>
      </c>
    </row>
    <row r="36" spans="1:9" ht="13.5" customHeight="1">
      <c r="A36" s="155"/>
      <c r="B36" s="61" t="s">
        <v>87</v>
      </c>
      <c r="C36" s="62">
        <v>6245.6</v>
      </c>
      <c r="D36" s="80"/>
      <c r="E36" s="67">
        <v>508.1</v>
      </c>
      <c r="F36" s="30">
        <f t="shared" si="0"/>
        <v>508.1</v>
      </c>
      <c r="G36" s="30">
        <v>414.64</v>
      </c>
      <c r="H36" s="65">
        <f t="shared" si="1"/>
        <v>93.46000000000004</v>
      </c>
      <c r="I36" s="99">
        <f t="shared" si="2"/>
        <v>0.014964134750864614</v>
      </c>
    </row>
    <row r="37" spans="1:9" ht="15">
      <c r="A37" s="155"/>
      <c r="B37" s="77" t="s">
        <v>54</v>
      </c>
      <c r="C37" s="67">
        <v>8881.88</v>
      </c>
      <c r="D37" s="78">
        <v>51.08</v>
      </c>
      <c r="E37" s="67">
        <v>891.3</v>
      </c>
      <c r="F37" s="30">
        <f aca="true" t="shared" si="3" ref="F37:F64">E37</f>
        <v>891.3</v>
      </c>
      <c r="G37" s="30">
        <v>671.02</v>
      </c>
      <c r="H37" s="65">
        <f t="shared" si="1"/>
        <v>220.27999999999997</v>
      </c>
      <c r="I37" s="99">
        <f aca="true" t="shared" si="4" ref="I37:I66">H37/C37</f>
        <v>0.02480105563236612</v>
      </c>
    </row>
    <row r="38" spans="1:9" ht="15">
      <c r="A38" s="155"/>
      <c r="B38" s="61" t="s">
        <v>25</v>
      </c>
      <c r="C38" s="67">
        <v>2293.8</v>
      </c>
      <c r="D38" s="78">
        <v>49.1</v>
      </c>
      <c r="E38" s="67">
        <v>234.52</v>
      </c>
      <c r="F38" s="30">
        <f t="shared" si="3"/>
        <v>234.52</v>
      </c>
      <c r="G38" s="30">
        <v>164.23</v>
      </c>
      <c r="H38" s="65">
        <f t="shared" si="1"/>
        <v>70.29000000000002</v>
      </c>
      <c r="I38" s="99">
        <f t="shared" si="4"/>
        <v>0.03064347371174471</v>
      </c>
    </row>
    <row r="39" spans="1:9" ht="15">
      <c r="A39" s="156"/>
      <c r="B39" s="61" t="s">
        <v>26</v>
      </c>
      <c r="C39" s="67">
        <v>2233.5</v>
      </c>
      <c r="D39" s="78"/>
      <c r="E39" s="67">
        <v>196.88</v>
      </c>
      <c r="F39" s="30">
        <f t="shared" si="3"/>
        <v>196.88</v>
      </c>
      <c r="G39" s="30">
        <v>153.58</v>
      </c>
      <c r="H39" s="65">
        <f t="shared" si="1"/>
        <v>43.29999999999998</v>
      </c>
      <c r="I39" s="99">
        <f t="shared" si="4"/>
        <v>0.019386612939332876</v>
      </c>
    </row>
    <row r="40" spans="1:9" ht="15">
      <c r="A40" s="145" t="s">
        <v>53</v>
      </c>
      <c r="B40" s="146"/>
      <c r="C40" s="72">
        <f>SUM(C32:C39)</f>
        <v>48607.780000000006</v>
      </c>
      <c r="D40" s="82">
        <f>SUM(D32:D39)</f>
        <v>128.78</v>
      </c>
      <c r="E40" s="72">
        <f>SUM(E32:E39)</f>
        <v>4201.15</v>
      </c>
      <c r="F40" s="74">
        <f t="shared" si="3"/>
        <v>4201.15</v>
      </c>
      <c r="G40" s="74">
        <f>SUM(G32:G39)</f>
        <v>3220.48</v>
      </c>
      <c r="H40" s="65">
        <f t="shared" si="1"/>
        <v>980.6699999999996</v>
      </c>
      <c r="I40" s="100">
        <f t="shared" si="4"/>
        <v>0.020175165374760985</v>
      </c>
    </row>
    <row r="41" spans="1:9" ht="13.5" customHeight="1">
      <c r="A41" s="145" t="s">
        <v>88</v>
      </c>
      <c r="B41" s="146"/>
      <c r="C41" s="72">
        <f>C31+C40</f>
        <v>92636.88</v>
      </c>
      <c r="D41" s="82">
        <f>D31+D40</f>
        <v>531.18</v>
      </c>
      <c r="E41" s="72">
        <f>E31+E40</f>
        <v>8281.25</v>
      </c>
      <c r="F41" s="74">
        <f t="shared" si="3"/>
        <v>8281.25</v>
      </c>
      <c r="G41" s="74">
        <f>G31+G40</f>
        <v>6340.900000000001</v>
      </c>
      <c r="H41" s="75">
        <f t="shared" si="1"/>
        <v>1940.3499999999995</v>
      </c>
      <c r="I41" s="100">
        <f t="shared" si="4"/>
        <v>0.020945761558463533</v>
      </c>
    </row>
    <row r="42" spans="1:9" ht="15">
      <c r="A42" s="154" t="s">
        <v>95</v>
      </c>
      <c r="B42" s="61" t="s">
        <v>57</v>
      </c>
      <c r="C42" s="62">
        <v>6511</v>
      </c>
      <c r="D42" s="80"/>
      <c r="E42" s="67">
        <v>582.38</v>
      </c>
      <c r="F42" s="30">
        <f t="shared" si="3"/>
        <v>582.38</v>
      </c>
      <c r="G42" s="30">
        <v>482.59</v>
      </c>
      <c r="H42" s="65">
        <f t="shared" si="1"/>
        <v>99.79000000000002</v>
      </c>
      <c r="I42" s="99">
        <f t="shared" si="4"/>
        <v>0.01532637075718016</v>
      </c>
    </row>
    <row r="43" spans="1:9" ht="15">
      <c r="A43" s="155"/>
      <c r="B43" s="61">
        <v>6</v>
      </c>
      <c r="C43" s="62">
        <v>5986</v>
      </c>
      <c r="D43" s="80"/>
      <c r="E43" s="67">
        <v>530</v>
      </c>
      <c r="F43" s="30">
        <f t="shared" si="3"/>
        <v>530</v>
      </c>
      <c r="G43" s="30">
        <v>422.84</v>
      </c>
      <c r="H43" s="65">
        <f t="shared" si="1"/>
        <v>107.16000000000003</v>
      </c>
      <c r="I43" s="99">
        <f t="shared" si="4"/>
        <v>0.017901770798529906</v>
      </c>
    </row>
    <row r="44" spans="1:9" ht="12.75" customHeight="1">
      <c r="A44" s="155"/>
      <c r="B44" s="61">
        <v>8</v>
      </c>
      <c r="C44" s="62">
        <v>2108.2</v>
      </c>
      <c r="D44" s="80"/>
      <c r="E44" s="67">
        <v>174.53</v>
      </c>
      <c r="F44" s="30">
        <f t="shared" si="3"/>
        <v>174.53</v>
      </c>
      <c r="G44" s="30">
        <v>152.7</v>
      </c>
      <c r="H44" s="65">
        <f t="shared" si="1"/>
        <v>21.830000000000013</v>
      </c>
      <c r="I44" s="99">
        <f t="shared" si="4"/>
        <v>0.010354805046959499</v>
      </c>
    </row>
    <row r="45" spans="1:9" ht="12.75" customHeight="1">
      <c r="A45" s="155"/>
      <c r="B45" s="61">
        <v>12</v>
      </c>
      <c r="C45" s="62">
        <v>6454.5</v>
      </c>
      <c r="D45" s="83">
        <v>101.5</v>
      </c>
      <c r="E45" s="67">
        <v>636.7</v>
      </c>
      <c r="F45" s="30">
        <f t="shared" si="3"/>
        <v>636.7</v>
      </c>
      <c r="G45" s="30">
        <v>416.29</v>
      </c>
      <c r="H45" s="65">
        <f t="shared" si="1"/>
        <v>220.41000000000003</v>
      </c>
      <c r="I45" s="99">
        <f t="shared" si="4"/>
        <v>0.034148268649779226</v>
      </c>
    </row>
    <row r="46" spans="1:9" ht="14.25" customHeight="1">
      <c r="A46" s="155"/>
      <c r="B46" s="61">
        <v>14</v>
      </c>
      <c r="C46" s="62">
        <v>5285.8</v>
      </c>
      <c r="D46" s="83"/>
      <c r="E46" s="67">
        <v>478.6</v>
      </c>
      <c r="F46" s="30">
        <f t="shared" si="3"/>
        <v>478.6</v>
      </c>
      <c r="G46" s="30">
        <v>332.91</v>
      </c>
      <c r="H46" s="65">
        <f t="shared" si="1"/>
        <v>145.69</v>
      </c>
      <c r="I46" s="99">
        <f t="shared" si="4"/>
        <v>0.027562526013091677</v>
      </c>
    </row>
    <row r="47" spans="1:9" ht="15">
      <c r="A47" s="155"/>
      <c r="B47" s="61">
        <v>22</v>
      </c>
      <c r="C47" s="62">
        <v>5854.1</v>
      </c>
      <c r="D47" s="83"/>
      <c r="E47" s="67">
        <v>457.27</v>
      </c>
      <c r="F47" s="30">
        <f t="shared" si="3"/>
        <v>457.27</v>
      </c>
      <c r="G47" s="30">
        <v>349.58</v>
      </c>
      <c r="H47" s="65">
        <f t="shared" si="1"/>
        <v>107.69</v>
      </c>
      <c r="I47" s="99">
        <f t="shared" si="4"/>
        <v>0.018395654327736113</v>
      </c>
    </row>
    <row r="48" spans="1:9" ht="21" customHeight="1">
      <c r="A48" s="155"/>
      <c r="B48" s="85" t="s">
        <v>89</v>
      </c>
      <c r="C48" s="62">
        <v>11272.5</v>
      </c>
      <c r="D48" s="83">
        <v>148.9</v>
      </c>
      <c r="E48" s="67">
        <v>949.63</v>
      </c>
      <c r="F48" s="30">
        <f t="shared" si="3"/>
        <v>949.63</v>
      </c>
      <c r="G48" s="30">
        <v>698.5</v>
      </c>
      <c r="H48" s="65">
        <f t="shared" si="1"/>
        <v>251.13</v>
      </c>
      <c r="I48" s="99">
        <f t="shared" si="4"/>
        <v>0.022278110445775115</v>
      </c>
    </row>
    <row r="49" spans="1:9" ht="15.75" customHeight="1">
      <c r="A49" s="156"/>
      <c r="B49" s="61" t="s">
        <v>90</v>
      </c>
      <c r="C49" s="62">
        <v>1943.5</v>
      </c>
      <c r="D49" s="80"/>
      <c r="E49" s="67">
        <v>199.8</v>
      </c>
      <c r="F49" s="30">
        <f t="shared" si="3"/>
        <v>199.8</v>
      </c>
      <c r="G49" s="30">
        <v>131.86</v>
      </c>
      <c r="H49" s="65">
        <f t="shared" si="1"/>
        <v>67.94</v>
      </c>
      <c r="I49" s="99">
        <f t="shared" si="4"/>
        <v>0.03495755081039362</v>
      </c>
    </row>
    <row r="50" spans="1:9" ht="12.75" customHeight="1">
      <c r="A50" s="176" t="s">
        <v>53</v>
      </c>
      <c r="B50" s="177"/>
      <c r="C50" s="72">
        <f>SUM(C42:C49)</f>
        <v>45415.6</v>
      </c>
      <c r="D50" s="107">
        <f>SUM(D42:D49)</f>
        <v>250.4</v>
      </c>
      <c r="E50" s="72">
        <f>SUM(E42:E49)</f>
        <v>4008.9100000000003</v>
      </c>
      <c r="F50" s="74">
        <f t="shared" si="3"/>
        <v>4008.9100000000003</v>
      </c>
      <c r="G50" s="74">
        <f>SUM(G42:G49)</f>
        <v>2987.27</v>
      </c>
      <c r="H50" s="75">
        <f t="shared" si="1"/>
        <v>1021.6400000000003</v>
      </c>
      <c r="I50" s="100">
        <f t="shared" si="4"/>
        <v>0.022495354019323763</v>
      </c>
    </row>
    <row r="51" spans="1:9" ht="14.25" customHeight="1">
      <c r="A51" s="154" t="s">
        <v>96</v>
      </c>
      <c r="B51" s="61" t="s">
        <v>61</v>
      </c>
      <c r="C51" s="62">
        <v>8885.1</v>
      </c>
      <c r="D51" s="80"/>
      <c r="E51" s="67">
        <v>892.03</v>
      </c>
      <c r="F51" s="30">
        <f t="shared" si="3"/>
        <v>892.03</v>
      </c>
      <c r="G51" s="30">
        <v>588.6</v>
      </c>
      <c r="H51" s="65">
        <f t="shared" si="1"/>
        <v>303.42999999999995</v>
      </c>
      <c r="I51" s="99">
        <f t="shared" si="4"/>
        <v>0.03415043162147865</v>
      </c>
    </row>
    <row r="52" spans="1:9" ht="18" customHeight="1">
      <c r="A52" s="155"/>
      <c r="B52" s="61" t="s">
        <v>9</v>
      </c>
      <c r="C52" s="62">
        <v>2245.5</v>
      </c>
      <c r="D52" s="80">
        <v>88.9</v>
      </c>
      <c r="E52" s="67">
        <v>227.35</v>
      </c>
      <c r="F52" s="30">
        <f t="shared" si="3"/>
        <v>227.35</v>
      </c>
      <c r="G52" s="30">
        <v>163.25</v>
      </c>
      <c r="H52" s="65">
        <f t="shared" si="1"/>
        <v>64.1</v>
      </c>
      <c r="I52" s="99">
        <f t="shared" si="4"/>
        <v>0.028545980850590066</v>
      </c>
    </row>
    <row r="53" spans="1:9" ht="14.25" customHeight="1">
      <c r="A53" s="155"/>
      <c r="B53" s="61" t="s">
        <v>22</v>
      </c>
      <c r="C53" s="67">
        <v>2250.2</v>
      </c>
      <c r="D53" s="78"/>
      <c r="E53" s="67">
        <v>218.65</v>
      </c>
      <c r="F53" s="30">
        <f t="shared" si="3"/>
        <v>218.65</v>
      </c>
      <c r="G53" s="30">
        <v>137.67</v>
      </c>
      <c r="H53" s="65">
        <f t="shared" si="1"/>
        <v>80.98000000000002</v>
      </c>
      <c r="I53" s="99">
        <f t="shared" si="4"/>
        <v>0.03598791218558352</v>
      </c>
    </row>
    <row r="54" spans="1:9" ht="15" customHeight="1">
      <c r="A54" s="155"/>
      <c r="B54" s="61" t="s">
        <v>62</v>
      </c>
      <c r="C54" s="62">
        <v>8879.7</v>
      </c>
      <c r="D54" s="80">
        <v>56.5</v>
      </c>
      <c r="E54" s="67">
        <v>960.59</v>
      </c>
      <c r="F54" s="30">
        <f t="shared" si="3"/>
        <v>960.59</v>
      </c>
      <c r="G54" s="30">
        <v>733.45</v>
      </c>
      <c r="H54" s="65">
        <f t="shared" si="1"/>
        <v>227.14</v>
      </c>
      <c r="I54" s="99">
        <f t="shared" si="4"/>
        <v>0.02557969300764665</v>
      </c>
    </row>
    <row r="55" spans="1:9" ht="15">
      <c r="A55" s="155"/>
      <c r="B55" s="84" t="s">
        <v>63</v>
      </c>
      <c r="C55" s="62">
        <v>8873.6</v>
      </c>
      <c r="D55" s="80">
        <v>29</v>
      </c>
      <c r="E55" s="67">
        <v>905.2</v>
      </c>
      <c r="F55" s="30">
        <f t="shared" si="3"/>
        <v>905.2</v>
      </c>
      <c r="G55" s="30">
        <v>665.25</v>
      </c>
      <c r="H55" s="65">
        <f t="shared" si="1"/>
        <v>239.95000000000005</v>
      </c>
      <c r="I55" s="99">
        <f t="shared" si="4"/>
        <v>0.027040885322755143</v>
      </c>
    </row>
    <row r="56" spans="1:9" ht="15">
      <c r="A56" s="156"/>
      <c r="B56" s="61" t="s">
        <v>51</v>
      </c>
      <c r="C56" s="62">
        <v>7207.5</v>
      </c>
      <c r="D56" s="62"/>
      <c r="E56" s="63">
        <v>599.29</v>
      </c>
      <c r="F56" s="30">
        <f t="shared" si="3"/>
        <v>599.29</v>
      </c>
      <c r="G56" s="30">
        <v>497.67</v>
      </c>
      <c r="H56" s="65">
        <f t="shared" si="1"/>
        <v>101.61999999999995</v>
      </c>
      <c r="I56" s="99">
        <f t="shared" si="4"/>
        <v>0.014099202219909809</v>
      </c>
    </row>
    <row r="57" spans="1:9" ht="15">
      <c r="A57" s="176" t="s">
        <v>53</v>
      </c>
      <c r="B57" s="177"/>
      <c r="C57" s="74">
        <f>SUM(C51:C56)</f>
        <v>38341.6</v>
      </c>
      <c r="D57" s="108">
        <f>SUM(D51:D56)</f>
        <v>174.4</v>
      </c>
      <c r="E57" s="74">
        <f>SUM(E51:E56)</f>
        <v>3803.1099999999997</v>
      </c>
      <c r="F57" s="74">
        <f t="shared" si="3"/>
        <v>3803.1099999999997</v>
      </c>
      <c r="G57" s="74">
        <f>SUM(G51:G56)</f>
        <v>2785.8900000000003</v>
      </c>
      <c r="H57" s="75">
        <f t="shared" si="1"/>
        <v>1017.2199999999993</v>
      </c>
      <c r="I57" s="101">
        <f t="shared" si="4"/>
        <v>0.026530452563273296</v>
      </c>
    </row>
    <row r="58" spans="1:9" ht="15">
      <c r="A58" s="149" t="s">
        <v>88</v>
      </c>
      <c r="B58" s="150"/>
      <c r="C58" s="71">
        <f>C50+C57</f>
        <v>83757.2</v>
      </c>
      <c r="D58" s="81">
        <f>D50+D57</f>
        <v>424.8</v>
      </c>
      <c r="E58" s="72">
        <f>E50+E57</f>
        <v>7812.02</v>
      </c>
      <c r="F58" s="74">
        <f t="shared" si="3"/>
        <v>7812.02</v>
      </c>
      <c r="G58" s="74">
        <f>G50+G57</f>
        <v>5773.16</v>
      </c>
      <c r="H58" s="75">
        <f t="shared" si="1"/>
        <v>2038.8600000000006</v>
      </c>
      <c r="I58" s="100">
        <f t="shared" si="4"/>
        <v>0.024342504286198687</v>
      </c>
    </row>
    <row r="59" spans="1:9" ht="13.5" customHeight="1">
      <c r="A59" s="154" t="s">
        <v>97</v>
      </c>
      <c r="B59" s="61">
        <v>16</v>
      </c>
      <c r="C59" s="62">
        <v>9881.6</v>
      </c>
      <c r="D59" s="80">
        <v>89.9</v>
      </c>
      <c r="E59" s="67">
        <v>1272.18</v>
      </c>
      <c r="F59" s="30">
        <f t="shared" si="3"/>
        <v>1272.18</v>
      </c>
      <c r="G59" s="30">
        <v>875.248</v>
      </c>
      <c r="H59" s="65">
        <f t="shared" si="1"/>
        <v>396.932</v>
      </c>
      <c r="I59" s="99">
        <f t="shared" si="4"/>
        <v>0.04016879857512953</v>
      </c>
    </row>
    <row r="60" spans="1:9" ht="13.5" customHeight="1">
      <c r="A60" s="155"/>
      <c r="B60" s="61">
        <v>17</v>
      </c>
      <c r="C60" s="62">
        <v>5850.7</v>
      </c>
      <c r="D60" s="80"/>
      <c r="E60" s="67">
        <v>438</v>
      </c>
      <c r="F60" s="30">
        <f t="shared" si="3"/>
        <v>438</v>
      </c>
      <c r="G60" s="30">
        <v>337.86</v>
      </c>
      <c r="H60" s="65">
        <f t="shared" si="1"/>
        <v>100.13999999999999</v>
      </c>
      <c r="I60" s="99">
        <f t="shared" si="4"/>
        <v>0.01711590066145931</v>
      </c>
    </row>
    <row r="61" spans="1:9" ht="15">
      <c r="A61" s="155"/>
      <c r="B61" s="61" t="s">
        <v>56</v>
      </c>
      <c r="C61" s="62">
        <v>5608.8</v>
      </c>
      <c r="D61" s="80"/>
      <c r="E61" s="67">
        <v>484.1</v>
      </c>
      <c r="F61" s="30">
        <f t="shared" si="3"/>
        <v>484.1</v>
      </c>
      <c r="G61" s="30">
        <v>436.96</v>
      </c>
      <c r="H61" s="65">
        <f t="shared" si="1"/>
        <v>47.14000000000004</v>
      </c>
      <c r="I61" s="99">
        <f t="shared" si="4"/>
        <v>0.008404649835972052</v>
      </c>
    </row>
    <row r="62" spans="1:9" ht="15">
      <c r="A62" s="155"/>
      <c r="B62" s="61" t="s">
        <v>91</v>
      </c>
      <c r="C62" s="62">
        <v>8282.7</v>
      </c>
      <c r="D62" s="80">
        <v>13.8</v>
      </c>
      <c r="E62" s="67">
        <v>670.08</v>
      </c>
      <c r="F62" s="30">
        <f t="shared" si="3"/>
        <v>670.08</v>
      </c>
      <c r="G62" s="30">
        <v>459.49</v>
      </c>
      <c r="H62" s="65">
        <f t="shared" si="1"/>
        <v>210.59000000000003</v>
      </c>
      <c r="I62" s="99">
        <f t="shared" si="4"/>
        <v>0.0254252840257404</v>
      </c>
    </row>
    <row r="63" spans="1:9" ht="15">
      <c r="A63" s="155"/>
      <c r="B63" s="61">
        <v>9</v>
      </c>
      <c r="C63" s="62">
        <v>9883.9</v>
      </c>
      <c r="D63" s="80"/>
      <c r="E63" s="67">
        <v>758.86</v>
      </c>
      <c r="F63" s="30">
        <f t="shared" si="3"/>
        <v>758.86</v>
      </c>
      <c r="G63" s="30">
        <v>582.01</v>
      </c>
      <c r="H63" s="65">
        <f t="shared" si="1"/>
        <v>176.85000000000002</v>
      </c>
      <c r="I63" s="99">
        <f t="shared" si="4"/>
        <v>0.01789273464927812</v>
      </c>
    </row>
    <row r="64" spans="1:9" ht="21.75" customHeight="1">
      <c r="A64" s="156"/>
      <c r="B64" s="61" t="s">
        <v>64</v>
      </c>
      <c r="C64" s="62">
        <v>19301.4</v>
      </c>
      <c r="D64" s="83">
        <v>141.3</v>
      </c>
      <c r="E64" s="67">
        <v>1450.9</v>
      </c>
      <c r="F64" s="30">
        <f t="shared" si="3"/>
        <v>1450.9</v>
      </c>
      <c r="G64" s="30">
        <v>1207.59</v>
      </c>
      <c r="H64" s="65">
        <f t="shared" si="1"/>
        <v>243.31000000000017</v>
      </c>
      <c r="I64" s="99">
        <f t="shared" si="4"/>
        <v>0.012605821339384716</v>
      </c>
    </row>
    <row r="65" spans="1:9" ht="18.75" customHeight="1">
      <c r="A65" s="145" t="s">
        <v>53</v>
      </c>
      <c r="B65" s="146"/>
      <c r="C65" s="71">
        <f>SUM(C59:C64)</f>
        <v>58809.1</v>
      </c>
      <c r="D65" s="81">
        <f>SUM(D59:D64)</f>
        <v>245</v>
      </c>
      <c r="E65" s="72">
        <f>SUM(E59:E64)</f>
        <v>5074.120000000001</v>
      </c>
      <c r="F65" s="74">
        <f>SUM(F59:F64)</f>
        <v>5074.120000000001</v>
      </c>
      <c r="G65" s="74">
        <f>SUM(G59:G64)</f>
        <v>3899.1580000000004</v>
      </c>
      <c r="H65" s="65">
        <f t="shared" si="1"/>
        <v>1174.9620000000004</v>
      </c>
      <c r="I65" s="100">
        <f t="shared" si="4"/>
        <v>0.019979254911229732</v>
      </c>
    </row>
    <row r="66" spans="1:9" ht="18.75" customHeight="1">
      <c r="A66" s="145" t="s">
        <v>71</v>
      </c>
      <c r="B66" s="146"/>
      <c r="C66" s="71">
        <f>C23+C41+C58+C65</f>
        <v>323265.68</v>
      </c>
      <c r="D66" s="81">
        <f>D23+D41+D58+D65</f>
        <v>1928.3799999999999</v>
      </c>
      <c r="E66" s="107">
        <f>E23+E41+E58+E65</f>
        <v>28708.96</v>
      </c>
      <c r="F66" s="108">
        <f>F23+F41+F58+F65</f>
        <v>28708.96</v>
      </c>
      <c r="G66" s="108">
        <f>G23+G41+G58+G65</f>
        <v>21645.548</v>
      </c>
      <c r="H66" s="88">
        <f t="shared" si="1"/>
        <v>7063.412</v>
      </c>
      <c r="I66" s="100">
        <f t="shared" si="4"/>
        <v>0.021850175991463123</v>
      </c>
    </row>
    <row r="70" spans="1:9" ht="1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5">
      <c r="A71" s="97"/>
      <c r="B71" s="97"/>
      <c r="C71" s="97"/>
      <c r="D71" s="97"/>
      <c r="E71" s="97"/>
      <c r="F71" s="97"/>
      <c r="G71" s="97"/>
      <c r="H71" s="97"/>
      <c r="I71" s="97"/>
    </row>
    <row r="72" spans="1:9" ht="15">
      <c r="A72" s="97"/>
      <c r="B72" s="97"/>
      <c r="C72" s="97"/>
      <c r="D72" s="97"/>
      <c r="E72" s="97"/>
      <c r="F72" s="97"/>
      <c r="G72" s="97"/>
      <c r="H72" s="97"/>
      <c r="I72" s="97"/>
    </row>
    <row r="73" spans="1:9" ht="15">
      <c r="A73" s="97"/>
      <c r="B73" s="97"/>
      <c r="C73" s="97"/>
      <c r="D73" s="97"/>
      <c r="E73" s="97"/>
      <c r="F73" s="97"/>
      <c r="G73" s="97"/>
      <c r="H73" s="97"/>
      <c r="I73" s="97"/>
    </row>
    <row r="74" spans="1:9" ht="15">
      <c r="A74" s="97"/>
      <c r="B74" s="97"/>
      <c r="C74" s="97"/>
      <c r="D74" s="97"/>
      <c r="E74" s="97"/>
      <c r="F74" s="97"/>
      <c r="G74" s="97"/>
      <c r="H74" s="97"/>
      <c r="I74" s="97"/>
    </row>
    <row r="75" spans="1:9" ht="15">
      <c r="A75" s="97" t="s">
        <v>72</v>
      </c>
      <c r="B75" s="97"/>
      <c r="C75" s="97"/>
      <c r="D75" s="97"/>
      <c r="E75" s="97"/>
      <c r="F75" s="97"/>
      <c r="G75" s="97"/>
      <c r="H75" s="97"/>
      <c r="I75" s="97"/>
    </row>
    <row r="76" spans="1:9" ht="15">
      <c r="A76" s="97"/>
      <c r="B76" s="97"/>
      <c r="C76" s="97"/>
      <c r="D76" s="97"/>
      <c r="E76" s="97"/>
      <c r="F76" s="97"/>
      <c r="G76" s="97"/>
      <c r="H76" s="97"/>
      <c r="I76" s="97"/>
    </row>
  </sheetData>
  <sheetProtection/>
  <mergeCells count="25">
    <mergeCell ref="A41:B41"/>
    <mergeCell ref="A65:B65"/>
    <mergeCell ref="A66:B66"/>
    <mergeCell ref="A42:A49"/>
    <mergeCell ref="A50:B50"/>
    <mergeCell ref="A51:A56"/>
    <mergeCell ref="A57:B57"/>
    <mergeCell ref="A58:B58"/>
    <mergeCell ref="A59:A64"/>
    <mergeCell ref="G3:G4"/>
    <mergeCell ref="A23:B23"/>
    <mergeCell ref="A24:A30"/>
    <mergeCell ref="A31:B31"/>
    <mergeCell ref="A32:A39"/>
    <mergeCell ref="A40:B40"/>
    <mergeCell ref="H3:H4"/>
    <mergeCell ref="A5:A12"/>
    <mergeCell ref="A13:B13"/>
    <mergeCell ref="A14:A21"/>
    <mergeCell ref="A22:B22"/>
    <mergeCell ref="A1:I2"/>
    <mergeCell ref="A3:B4"/>
    <mergeCell ref="C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2014-11-12T10:28:31Z</cp:lastPrinted>
  <dcterms:created xsi:type="dcterms:W3CDTF">2013-01-22T06:29:12Z</dcterms:created>
  <dcterms:modified xsi:type="dcterms:W3CDTF">2015-01-20T05:57:33Z</dcterms:modified>
  <cp:category/>
  <cp:version/>
  <cp:contentType/>
  <cp:contentStatus/>
</cp:coreProperties>
</file>