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68" activeTab="0"/>
  </bookViews>
  <sheets>
    <sheet name="Стр.2" sheetId="1" r:id="rId1"/>
    <sheet name="Стр.4" sheetId="2" r:id="rId2"/>
    <sheet name="Стр.6" sheetId="3" r:id="rId3"/>
    <sheet name="Стр.6а" sheetId="4" r:id="rId4"/>
    <sheet name="Стр.8" sheetId="5" r:id="rId5"/>
    <sheet name="Стр.10" sheetId="6" r:id="rId6"/>
    <sheet name="Стр.12" sheetId="7" r:id="rId7"/>
  </sheets>
  <definedNames/>
  <calcPr fullCalcOnLoad="1"/>
</workbook>
</file>

<file path=xl/sharedStrings.xml><?xml version="1.0" encoding="utf-8"?>
<sst xmlns="http://schemas.openxmlformats.org/spreadsheetml/2006/main" count="2198" uniqueCount="217">
  <si>
    <t>ООО "УЖКХ"</t>
  </si>
  <si>
    <t>Площадь дома кв.метр</t>
  </si>
  <si>
    <t>№ пп</t>
  </si>
  <si>
    <t>Наименование и состав работы</t>
  </si>
  <si>
    <t>Ед.изм</t>
  </si>
  <si>
    <t>кол-во</t>
  </si>
  <si>
    <t>цена за ед.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</si>
  <si>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</si>
  <si>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</si>
  <si>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</si>
  <si>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</si>
  <si>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</si>
  <si>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</si>
  <si>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</si>
  <si>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</si>
  <si>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</si>
  <si>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</si>
  <si>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</si>
  <si>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</si>
  <si>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</si>
  <si>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</si>
  <si>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</si>
  <si>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</si>
  <si>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</si>
  <si>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</si>
  <si>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</si>
  <si>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</si>
  <si>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</si>
  <si>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люминесцентных ламп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</si>
  <si>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</si>
  <si>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</si>
  <si>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</si>
  <si>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</si>
  <si>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</si>
  <si>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</si>
  <si>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</si>
  <si>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</si>
  <si>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</si>
  <si>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 щит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</si>
  <si>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</si>
  <si>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</si>
  <si>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</si>
  <si>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</si>
  <si>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</si>
  <si>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</si>
  <si>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</si>
  <si>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Уплотнение сгонов с применением льна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</si>
  <si>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</si>
  <si>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</si>
  <si>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</si>
  <si>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</si>
  <si>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</si>
  <si>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</si>
  <si>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</si>
  <si>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</si>
  <si>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</si>
  <si>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</si>
  <si>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</si>
  <si>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</si>
  <si>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</si>
  <si>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</si>
  <si>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100м3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</si>
  <si>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</si>
  <si>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</si>
  <si>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</si>
  <si>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</si>
  <si>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</si>
  <si>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</si>
  <si>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</si>
  <si>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</si>
  <si>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</si>
  <si>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</si>
  <si>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</si>
  <si>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</si>
  <si>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</si>
  <si>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</si>
  <si>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</si>
  <si>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</si>
  <si>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</si>
  <si>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</si>
  <si>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</si>
  <si>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</si>
  <si>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</si>
  <si>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</si>
  <si>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</si>
  <si>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</si>
  <si>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</si>
  <si>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</si>
  <si>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</si>
  <si>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</si>
  <si>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</si>
  <si>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</si>
  <si>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</si>
  <si>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</si>
  <si>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</si>
  <si>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</si>
  <si>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</si>
  <si>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</si>
  <si>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</si>
  <si>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</si>
  <si>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</si>
  <si>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</si>
  <si>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</si>
  <si>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</si>
  <si>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</si>
  <si>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стоимость в год руб.</t>
  </si>
  <si>
    <t>Смета расходов по содержанию общего имущества</t>
  </si>
  <si>
    <t>жилого дома на 2012 год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</si>
  <si>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</si>
  <si>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</si>
  <si>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</si>
  <si>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</si>
  <si>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</si>
  <si>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</si>
  <si>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</si>
  <si>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</si>
  <si>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</si>
  <si>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</si>
  <si>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</si>
  <si>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Итого в год</t>
  </si>
  <si>
    <t>С НДС:</t>
  </si>
  <si>
    <t>Тариф в мес.</t>
  </si>
  <si>
    <t>Обслуживание мусоропровода</t>
  </si>
  <si>
    <t>Обслуживание лифтов</t>
  </si>
  <si>
    <t>1.6.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</si>
  <si>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</si>
  <si>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</si>
  <si>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</si>
  <si>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</si>
  <si>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</si>
  <si>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</si>
  <si>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</si>
  <si>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</si>
  <si>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</si>
  <si>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</si>
  <si>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</si>
  <si>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</si>
  <si>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Очистка свежевыпавшего снега</t>
  </si>
  <si>
    <t>Транспортировка песка от места складирования</t>
  </si>
  <si>
    <t>Посыпка территории песком</t>
  </si>
  <si>
    <t>Очистка козырька от уплотненного снега</t>
  </si>
  <si>
    <t>Очистка территории от наледи</t>
  </si>
  <si>
    <t>Уборка детских площадок от случайного мусора</t>
  </si>
  <si>
    <t>Транспортировка песка с детской площадки к месту складирования</t>
  </si>
  <si>
    <t>Выкашивание газонов газонокосилкой</t>
  </si>
  <si>
    <t>100м2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</si>
  <si>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</si>
  <si>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</si>
  <si>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</si>
  <si>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1.7.</t>
  </si>
  <si>
    <t>м² площ.подвала</t>
  </si>
  <si>
    <t>2.</t>
  </si>
  <si>
    <t>V в год</t>
  </si>
  <si>
    <t>2.1.</t>
  </si>
  <si>
    <t>Проверка заземления плит</t>
  </si>
  <si>
    <t>1 плита</t>
  </si>
  <si>
    <t>Осмотр линий эл.сетей, арматуры оборудования подвалов</t>
  </si>
  <si>
    <t>Установка светодиодной лампы 9LED  E27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</si>
  <si>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</si>
  <si>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</si>
  <si>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</si>
  <si>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</si>
  <si>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</si>
  <si>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</si>
  <si>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Осмотр и проверка РУ-0,4кВ (эл.щитовая)</t>
  </si>
  <si>
    <t>Итого в год:</t>
  </si>
  <si>
    <t>С непредвиденными расходами 15%</t>
  </si>
  <si>
    <t>2.2.</t>
  </si>
  <si>
    <t>Замена основания пола(грунта) в подвале с подсыпкой грунта</t>
  </si>
  <si>
    <t>Устранение засоров канализационных стояков</t>
  </si>
  <si>
    <t xml:space="preserve">Дезинфекция подвала 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</si>
  <si>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</si>
  <si>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</si>
  <si>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</si>
  <si>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</si>
  <si>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</si>
  <si>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</si>
  <si>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</si>
  <si>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</si>
  <si>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</si>
  <si>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</si>
  <si>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</si>
  <si>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</si>
  <si>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</si>
  <si>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</si>
  <si>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</si>
  <si>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</si>
  <si>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</si>
  <si>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</si>
  <si>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</si>
  <si>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</si>
  <si>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</si>
  <si>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</si>
  <si>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</si>
  <si>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</si>
  <si>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t>Действующий тариф в 2011г.</t>
  </si>
  <si>
    <r>
      <t xml:space="preserve">Адрес: </t>
    </r>
    <r>
      <rPr>
        <b/>
        <sz val="9"/>
        <rFont val="Times New Roman"/>
        <family val="1"/>
      </rPr>
      <t>ул. П-Строителей д.2</t>
    </r>
  </si>
  <si>
    <t>Расчистка проезжей части во время метели и снегопада ДЗ-109Б</t>
  </si>
  <si>
    <r>
      <t xml:space="preserve">Адрес: </t>
    </r>
    <r>
      <rPr>
        <b/>
        <sz val="9"/>
        <rFont val="Times New Roman"/>
        <family val="1"/>
      </rPr>
      <t>ул. П-Строителей д.8</t>
    </r>
  </si>
  <si>
    <r>
      <t xml:space="preserve">Адрес: </t>
    </r>
    <r>
      <rPr>
        <b/>
        <sz val="9"/>
        <rFont val="Times New Roman"/>
        <family val="1"/>
      </rPr>
      <t>ул. П-Строителей д.4</t>
    </r>
  </si>
  <si>
    <t xml:space="preserve">                                             Директор ООО"УЖКХ"                                     В.В.Коновалов</t>
  </si>
  <si>
    <t>крат-ть в год</t>
  </si>
  <si>
    <t>Обметание пыли и паутины с потолков</t>
  </si>
  <si>
    <t>раз</t>
  </si>
  <si>
    <t xml:space="preserve">                                             Директор ООО"УЖКХ"                                                  В.В.Коновалов</t>
  </si>
  <si>
    <r>
      <t xml:space="preserve">Адрес: </t>
    </r>
    <r>
      <rPr>
        <b/>
        <sz val="9"/>
        <rFont val="Times New Roman"/>
        <family val="1"/>
      </rPr>
      <t>ул. П-Строителей д.6</t>
    </r>
  </si>
  <si>
    <t>Уплотнение сгонов с применением льна и ФУМ ленты</t>
  </si>
  <si>
    <r>
      <t xml:space="preserve">Адрес: </t>
    </r>
    <r>
      <rPr>
        <b/>
        <sz val="9"/>
        <rFont val="Times New Roman"/>
        <family val="1"/>
      </rPr>
      <t>ул. П-Строителей д.6а</t>
    </r>
  </si>
  <si>
    <r>
      <t xml:space="preserve">Адрес: </t>
    </r>
    <r>
      <rPr>
        <b/>
        <sz val="9"/>
        <rFont val="Times New Roman"/>
        <family val="1"/>
      </rPr>
      <t>ул. П-Строителей д.10</t>
    </r>
  </si>
  <si>
    <r>
      <t xml:space="preserve">Адрес: </t>
    </r>
    <r>
      <rPr>
        <b/>
        <sz val="9"/>
        <rFont val="Times New Roman"/>
        <family val="1"/>
      </rPr>
      <t>ул. П-Строителей д.12</t>
    </r>
  </si>
  <si>
    <t>Очистка тротуаров от уплотненного снега</t>
  </si>
  <si>
    <t>Экономически-обоснованный тариф</t>
  </si>
  <si>
    <t>с 1 июля по 31 декабря 2012года</t>
  </si>
  <si>
    <t xml:space="preserve">в том числе с календарной разбивкой </t>
  </si>
  <si>
    <t>с 1 января по 30 июня 2012 года</t>
  </si>
  <si>
    <t>Рост ЭОТ</t>
  </si>
  <si>
    <t xml:space="preserve">                                      Директор ООО"УЖКХ"                                              В.В.Коновалов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</si>
</sst>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/>
      <protection/>
    </xf>
    <xf numFmtId="0" fontId="1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left" wrapText="1"/>
      <protection/>
    </xf>
    <xf numFmtId="2" fontId="1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right" vertical="top"/>
      <protection/>
    </xf>
    <xf numFmtId="0" fontId="2" fillId="0" borderId="10" xfId="53" applyFont="1" applyBorder="1" applyAlignment="1">
      <alignment wrapText="1"/>
      <protection/>
    </xf>
    <xf numFmtId="2" fontId="2" fillId="0" borderId="10" xfId="54" applyNumberFormat="1" applyFont="1" applyBorder="1" applyAlignment="1">
      <alignment horizontal="center"/>
      <protection/>
    </xf>
    <xf numFmtId="16" fontId="1" fillId="0" borderId="10" xfId="53" applyNumberFormat="1" applyFont="1" applyBorder="1" applyAlignment="1">
      <alignment horizontal="right" vertical="top"/>
      <protection/>
    </xf>
    <xf numFmtId="0" fontId="3" fillId="0" borderId="10" xfId="53" applyFont="1" applyBorder="1" applyAlignment="1">
      <alignment wrapText="1"/>
      <protection/>
    </xf>
    <xf numFmtId="0" fontId="3" fillId="0" borderId="10" xfId="54" applyFont="1" applyBorder="1">
      <alignment/>
      <protection/>
    </xf>
    <xf numFmtId="180" fontId="2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right" vertical="top"/>
      <protection/>
    </xf>
    <xf numFmtId="0" fontId="1" fillId="0" borderId="10" xfId="54" applyFont="1" applyBorder="1" applyAlignment="1">
      <alignment wrapText="1"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horizontal="left"/>
      <protection/>
    </xf>
    <xf numFmtId="0" fontId="1" fillId="0" borderId="10" xfId="54" applyFont="1" applyBorder="1" applyAlignment="1">
      <alignment horizontal="right" vertical="center"/>
      <protection/>
    </xf>
    <xf numFmtId="0" fontId="1" fillId="0" borderId="10" xfId="54" applyFont="1" applyBorder="1" applyAlignment="1">
      <alignment vertical="center" wrapText="1"/>
      <protection/>
    </xf>
    <xf numFmtId="0" fontId="2" fillId="0" borderId="10" xfId="54" applyFont="1" applyBorder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Border="1" applyAlignment="1">
      <alignment vertical="top" wrapText="1"/>
      <protection/>
    </xf>
    <xf numFmtId="0" fontId="5" fillId="0" borderId="10" xfId="54" applyFont="1" applyBorder="1">
      <alignment/>
      <protection/>
    </xf>
    <xf numFmtId="0" fontId="2" fillId="0" borderId="10" xfId="54" applyFont="1" applyBorder="1" applyAlignment="1">
      <alignment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0" xfId="54" applyFont="1" applyFill="1" applyBorder="1" applyAlignment="1">
      <alignment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54" applyFont="1" applyFill="1" applyBorder="1">
      <alignment/>
      <protection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  <protection/>
    </xf>
    <xf numFmtId="43" fontId="2" fillId="0" borderId="10" xfId="63" applyFont="1" applyBorder="1" applyAlignment="1">
      <alignment horizontal="center"/>
    </xf>
    <xf numFmtId="2" fontId="2" fillId="0" borderId="10" xfId="63" applyNumberFormat="1" applyFont="1" applyFill="1" applyBorder="1" applyAlignment="1">
      <alignment horizontal="center"/>
    </xf>
    <xf numFmtId="2" fontId="2" fillId="0" borderId="10" xfId="63" applyNumberFormat="1" applyFont="1" applyBorder="1" applyAlignment="1">
      <alignment horizontal="center" vertical="center"/>
    </xf>
    <xf numFmtId="43" fontId="1" fillId="0" borderId="0" xfId="54" applyNumberFormat="1" applyFont="1" applyAlignment="1">
      <alignment horizontal="center"/>
      <protection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/>
      <protection/>
    </xf>
    <xf numFmtId="0" fontId="1" fillId="0" borderId="10" xfId="53" applyFont="1" applyBorder="1" applyAlignment="1">
      <alignment horizontal="left" wrapText="1"/>
      <protection/>
    </xf>
    <xf numFmtId="2" fontId="1" fillId="34" borderId="10" xfId="54" applyNumberFormat="1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right" vertical="top"/>
      <protection/>
    </xf>
    <xf numFmtId="16" fontId="2" fillId="0" borderId="10" xfId="53" applyNumberFormat="1" applyFont="1" applyBorder="1" applyAlignment="1">
      <alignment horizontal="right" vertical="top"/>
      <protection/>
    </xf>
    <xf numFmtId="0" fontId="2" fillId="34" borderId="10" xfId="54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34" borderId="10" xfId="54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5" fillId="0" borderId="10" xfId="54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54" applyFont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0" xfId="54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54" applyFont="1" applyBorder="1" applyAlignment="1">
      <alignment wrapText="1"/>
      <protection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4" applyNumberFormat="1" applyFont="1" applyFill="1" applyBorder="1" applyAlignment="1">
      <alignment horizontal="center" vertical="center"/>
      <protection/>
    </xf>
    <xf numFmtId="2" fontId="2" fillId="0" borderId="0" xfId="54" applyNumberFormat="1" applyFont="1" applyAlignment="1">
      <alignment horizontal="center"/>
      <protection/>
    </xf>
    <xf numFmtId="180" fontId="1" fillId="34" borderId="10" xfId="54" applyNumberFormat="1" applyFont="1" applyFill="1" applyBorder="1" applyAlignment="1">
      <alignment horizontal="center" vertical="center"/>
      <protection/>
    </xf>
    <xf numFmtId="2" fontId="2" fillId="34" borderId="0" xfId="54" applyNumberFormat="1" applyFont="1" applyFill="1" applyBorder="1" applyAlignment="1">
      <alignment horizontal="center" vertical="center"/>
      <protection/>
    </xf>
    <xf numFmtId="180" fontId="1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1" fontId="1" fillId="34" borderId="10" xfId="54" applyNumberFormat="1" applyFont="1" applyFill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180" fontId="1" fillId="34" borderId="15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43" fontId="1" fillId="0" borderId="10" xfId="54" applyNumberFormat="1" applyFont="1" applyBorder="1" applyAlignment="1">
      <alignment horizontal="center"/>
      <protection/>
    </xf>
    <xf numFmtId="43" fontId="2" fillId="0" borderId="10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" xfId="52"/>
    <cellStyle name="Обычный_Лист1" xfId="53"/>
    <cellStyle name="Обычный_Первых Строителей_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ервых Строителей_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28125" style="2" customWidth="1"/>
    <col min="4" max="4" width="8.28125" style="3" customWidth="1"/>
    <col min="5" max="5" width="9.28125" style="2" customWidth="1"/>
    <col min="6" max="6" width="10.140625" style="5" customWidth="1"/>
    <col min="7" max="7" width="12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196</v>
      </c>
      <c r="E4" s="3"/>
      <c r="F4" s="2"/>
      <c r="G4" s="5"/>
    </row>
    <row r="5" spans="1:7" ht="12">
      <c r="A5" s="1"/>
      <c r="B5" s="7" t="s">
        <v>1</v>
      </c>
      <c r="C5" s="126">
        <v>7121.1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3.5" customHeight="1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8" t="s">
        <v>108</v>
      </c>
      <c r="C11" s="16" t="s">
        <v>109</v>
      </c>
      <c r="D11" s="69">
        <v>797.1</v>
      </c>
      <c r="E11" s="69">
        <v>288</v>
      </c>
      <c r="F11" s="69">
        <v>0.29</v>
      </c>
      <c r="G11" s="23">
        <f>D11*E11*F11</f>
        <v>66573.792</v>
      </c>
    </row>
    <row r="12" spans="1:7" ht="14.25" customHeight="1">
      <c r="A12" s="21">
        <v>2</v>
      </c>
      <c r="B12" s="68" t="s">
        <v>110</v>
      </c>
      <c r="C12" s="16" t="s">
        <v>109</v>
      </c>
      <c r="D12" s="69">
        <v>797.1</v>
      </c>
      <c r="E12" s="69">
        <v>24</v>
      </c>
      <c r="F12" s="70">
        <v>1.15</v>
      </c>
      <c r="G12" s="23">
        <f aca="true" t="shared" si="0" ref="G12:G21">D12*E12*F12</f>
        <v>21999.96</v>
      </c>
    </row>
    <row r="13" spans="1:7" ht="13.5" customHeight="1">
      <c r="A13" s="21">
        <v>3</v>
      </c>
      <c r="B13" s="68" t="s">
        <v>111</v>
      </c>
      <c r="C13" s="16" t="s">
        <v>109</v>
      </c>
      <c r="D13" s="69">
        <v>133</v>
      </c>
      <c r="E13" s="69">
        <v>2</v>
      </c>
      <c r="F13" s="70">
        <v>14.36</v>
      </c>
      <c r="G13" s="23">
        <f t="shared" si="0"/>
        <v>3819.7599999999998</v>
      </c>
    </row>
    <row r="14" spans="1:7" ht="12.75" customHeight="1">
      <c r="A14" s="21">
        <v>4</v>
      </c>
      <c r="B14" s="68" t="s">
        <v>202</v>
      </c>
      <c r="C14" s="16" t="s">
        <v>109</v>
      </c>
      <c r="D14" s="69">
        <v>79.7</v>
      </c>
      <c r="E14" s="69">
        <v>24</v>
      </c>
      <c r="F14" s="70">
        <v>0.93</v>
      </c>
      <c r="G14" s="23">
        <f t="shared" si="0"/>
        <v>1778.9040000000002</v>
      </c>
    </row>
    <row r="15" spans="1:7" ht="12">
      <c r="A15" s="21">
        <v>5</v>
      </c>
      <c r="B15" s="68" t="s">
        <v>112</v>
      </c>
      <c r="C15" s="16" t="s">
        <v>109</v>
      </c>
      <c r="D15" s="69">
        <v>99</v>
      </c>
      <c r="E15" s="69">
        <v>288</v>
      </c>
      <c r="F15" s="70">
        <v>0.29</v>
      </c>
      <c r="G15" s="23">
        <f t="shared" si="0"/>
        <v>8268.48</v>
      </c>
    </row>
    <row r="16" spans="1:7" ht="13.5" customHeight="1">
      <c r="A16" s="21">
        <v>6</v>
      </c>
      <c r="B16" s="68" t="s">
        <v>113</v>
      </c>
      <c r="C16" s="16" t="s">
        <v>109</v>
      </c>
      <c r="D16" s="69">
        <v>99</v>
      </c>
      <c r="E16" s="69">
        <v>14</v>
      </c>
      <c r="F16" s="70">
        <v>1.15</v>
      </c>
      <c r="G16" s="23">
        <f t="shared" si="0"/>
        <v>1593.8999999999999</v>
      </c>
    </row>
    <row r="17" spans="1:7" ht="12">
      <c r="A17" s="21">
        <v>7</v>
      </c>
      <c r="B17" s="68" t="s">
        <v>114</v>
      </c>
      <c r="C17" s="16" t="s">
        <v>109</v>
      </c>
      <c r="D17" s="69">
        <v>1062</v>
      </c>
      <c r="E17" s="69">
        <v>2</v>
      </c>
      <c r="F17" s="70">
        <v>1.6</v>
      </c>
      <c r="G17" s="23">
        <f t="shared" si="0"/>
        <v>3398.4</v>
      </c>
    </row>
    <row r="18" spans="1:7" ht="12">
      <c r="A18" s="21">
        <v>8</v>
      </c>
      <c r="B18" s="68" t="s">
        <v>115</v>
      </c>
      <c r="C18" s="16" t="s">
        <v>109</v>
      </c>
      <c r="D18" s="69">
        <v>80</v>
      </c>
      <c r="E18" s="69">
        <v>2</v>
      </c>
      <c r="F18" s="70">
        <v>2.27</v>
      </c>
      <c r="G18" s="23">
        <f t="shared" si="0"/>
        <v>363.2</v>
      </c>
    </row>
    <row r="19" spans="1:7" ht="12">
      <c r="A19" s="21">
        <v>9</v>
      </c>
      <c r="B19" s="68" t="s">
        <v>116</v>
      </c>
      <c r="C19" s="16" t="s">
        <v>109</v>
      </c>
      <c r="D19" s="69">
        <v>170</v>
      </c>
      <c r="E19" s="69">
        <v>12</v>
      </c>
      <c r="F19" s="70">
        <v>1.86</v>
      </c>
      <c r="G19" s="23">
        <f t="shared" si="0"/>
        <v>3794.4</v>
      </c>
    </row>
    <row r="20" spans="1:7" ht="12">
      <c r="A20" s="21">
        <v>10</v>
      </c>
      <c r="B20" s="68" t="s">
        <v>117</v>
      </c>
      <c r="C20" s="16" t="s">
        <v>109</v>
      </c>
      <c r="D20" s="69">
        <v>83.1</v>
      </c>
      <c r="E20" s="69">
        <v>2</v>
      </c>
      <c r="F20" s="70">
        <v>2.77</v>
      </c>
      <c r="G20" s="23">
        <f t="shared" si="0"/>
        <v>460.37399999999997</v>
      </c>
    </row>
    <row r="21" spans="1:7" ht="12">
      <c r="A21" s="21">
        <v>11</v>
      </c>
      <c r="B21" s="68" t="s">
        <v>118</v>
      </c>
      <c r="C21" s="16" t="s">
        <v>109</v>
      </c>
      <c r="D21" s="69">
        <v>57</v>
      </c>
      <c r="E21" s="69">
        <v>12</v>
      </c>
      <c r="F21" s="70">
        <v>1.2</v>
      </c>
      <c r="G21" s="23">
        <f t="shared" si="0"/>
        <v>820.8</v>
      </c>
    </row>
    <row r="22" spans="1:7" ht="12.75" customHeight="1">
      <c r="A22" s="21"/>
      <c r="B22" s="71" t="s">
        <v>119</v>
      </c>
      <c r="C22" s="16"/>
      <c r="D22" s="23"/>
      <c r="E22" s="23"/>
      <c r="F22" s="24"/>
      <c r="G22" s="23">
        <f>SUM(G11:G21)</f>
        <v>112871.96999999997</v>
      </c>
    </row>
    <row r="23" spans="1:7" ht="13.5" customHeight="1">
      <c r="A23" s="21"/>
      <c r="B23" s="71" t="s">
        <v>120</v>
      </c>
      <c r="C23" s="16"/>
      <c r="D23" s="23"/>
      <c r="E23" s="23"/>
      <c r="F23" s="24"/>
      <c r="G23" s="25">
        <f>G22*1.18</f>
        <v>133188.92459999997</v>
      </c>
    </row>
    <row r="24" spans="1:7" ht="12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1.5586183384589454</v>
      </c>
    </row>
    <row r="25" spans="1:7" ht="12.7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2">
      <c r="A27" s="73" t="s">
        <v>16</v>
      </c>
      <c r="B27" s="27" t="s">
        <v>13</v>
      </c>
      <c r="C27" s="16" t="s">
        <v>11</v>
      </c>
      <c r="D27" s="69">
        <f>C5</f>
        <v>7121.1</v>
      </c>
      <c r="E27" s="23"/>
      <c r="F27" s="74">
        <v>1.09</v>
      </c>
      <c r="G27" s="25">
        <f>F27*D27*12</f>
        <v>93143.98800000001</v>
      </c>
    </row>
    <row r="28" spans="1:7" ht="11.25" customHeight="1">
      <c r="A28" s="72" t="s">
        <v>18</v>
      </c>
      <c r="B28" s="27" t="s">
        <v>15</v>
      </c>
      <c r="C28" s="16" t="s">
        <v>11</v>
      </c>
      <c r="D28" s="69">
        <f>C5</f>
        <v>7121.1</v>
      </c>
      <c r="E28" s="23"/>
      <c r="F28" s="74">
        <v>0.12</v>
      </c>
      <c r="G28" s="25">
        <f>F28*D28*12</f>
        <v>10254.384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2" customHeight="1">
      <c r="A30" s="26">
        <v>1</v>
      </c>
      <c r="B30" s="75" t="s">
        <v>125</v>
      </c>
      <c r="C30" s="76" t="s">
        <v>80</v>
      </c>
      <c r="D30" s="69">
        <v>361</v>
      </c>
      <c r="E30" s="69">
        <v>1</v>
      </c>
      <c r="F30" s="128">
        <v>1.72</v>
      </c>
      <c r="G30" s="23">
        <f>D30*E30*F30</f>
        <v>620.92</v>
      </c>
    </row>
    <row r="31" spans="1:7" ht="12" customHeight="1">
      <c r="A31" s="26">
        <v>2</v>
      </c>
      <c r="B31" s="75" t="s">
        <v>126</v>
      </c>
      <c r="C31" s="77" t="s">
        <v>80</v>
      </c>
      <c r="D31" s="69">
        <v>361</v>
      </c>
      <c r="E31" s="69">
        <v>28</v>
      </c>
      <c r="F31" s="128">
        <v>0.14</v>
      </c>
      <c r="G31" s="23">
        <f aca="true" t="shared" si="1" ref="G31:G52">D31*E31*F31</f>
        <v>1415.1200000000001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361</v>
      </c>
      <c r="E32" s="69">
        <v>10</v>
      </c>
      <c r="F32" s="128">
        <v>0.69</v>
      </c>
      <c r="G32" s="23">
        <f t="shared" si="1"/>
        <v>2490.8999999999996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563</v>
      </c>
      <c r="E33" s="69">
        <v>12</v>
      </c>
      <c r="F33" s="128">
        <v>0.69</v>
      </c>
      <c r="G33" s="23">
        <f>D33*E33*F33</f>
        <v>4661.639999999999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10</v>
      </c>
      <c r="E34" s="69">
        <v>245</v>
      </c>
      <c r="F34" s="128">
        <v>3.28</v>
      </c>
      <c r="G34" s="23">
        <f t="shared" si="1"/>
        <v>8035.999999999999</v>
      </c>
    </row>
    <row r="35" spans="1:7" ht="12">
      <c r="A35" s="26">
        <v>6</v>
      </c>
      <c r="B35" s="75" t="s">
        <v>130</v>
      </c>
      <c r="C35" s="77" t="s">
        <v>80</v>
      </c>
      <c r="D35" s="69">
        <v>2297</v>
      </c>
      <c r="E35" s="69">
        <v>1</v>
      </c>
      <c r="F35" s="128">
        <v>1.2</v>
      </c>
      <c r="G35" s="23">
        <f t="shared" si="1"/>
        <v>2756.4</v>
      </c>
    </row>
    <row r="36" spans="1:7" ht="12.75" customHeight="1">
      <c r="A36" s="26">
        <v>7</v>
      </c>
      <c r="B36" s="75" t="s">
        <v>131</v>
      </c>
      <c r="C36" s="77" t="s">
        <v>80</v>
      </c>
      <c r="D36" s="69">
        <v>2297</v>
      </c>
      <c r="E36" s="69">
        <v>122</v>
      </c>
      <c r="F36" s="128">
        <v>0.06</v>
      </c>
      <c r="G36" s="23">
        <f t="shared" si="1"/>
        <v>16814.04</v>
      </c>
    </row>
    <row r="37" spans="1:7" ht="12">
      <c r="A37" s="26">
        <v>8</v>
      </c>
      <c r="B37" s="75" t="s">
        <v>132</v>
      </c>
      <c r="C37" s="77" t="s">
        <v>133</v>
      </c>
      <c r="D37" s="69">
        <v>1</v>
      </c>
      <c r="E37" s="69">
        <v>3</v>
      </c>
      <c r="F37" s="128">
        <v>11.29</v>
      </c>
      <c r="G37" s="23">
        <f t="shared" si="1"/>
        <v>33.87</v>
      </c>
    </row>
    <row r="38" spans="1:7" ht="12">
      <c r="A38" s="26">
        <v>9</v>
      </c>
      <c r="B38" s="75" t="s">
        <v>134</v>
      </c>
      <c r="C38" s="77" t="s">
        <v>129</v>
      </c>
      <c r="D38" s="69">
        <v>13</v>
      </c>
      <c r="E38" s="69">
        <v>1</v>
      </c>
      <c r="F38" s="128">
        <v>2.37</v>
      </c>
      <c r="G38" s="23">
        <f t="shared" si="1"/>
        <v>30.810000000000002</v>
      </c>
    </row>
    <row r="39" spans="1:7" ht="12">
      <c r="A39" s="26">
        <v>10</v>
      </c>
      <c r="B39" s="75" t="s">
        <v>135</v>
      </c>
      <c r="C39" s="77" t="s">
        <v>80</v>
      </c>
      <c r="D39" s="69">
        <v>696</v>
      </c>
      <c r="E39" s="69">
        <v>122</v>
      </c>
      <c r="F39" s="128">
        <v>0.14</v>
      </c>
      <c r="G39" s="23">
        <f t="shared" si="1"/>
        <v>11887.68</v>
      </c>
    </row>
    <row r="40" spans="1:7" ht="12">
      <c r="A40" s="26">
        <v>11</v>
      </c>
      <c r="B40" s="75" t="s">
        <v>136</v>
      </c>
      <c r="C40" s="77" t="s">
        <v>80</v>
      </c>
      <c r="D40" s="69">
        <v>72</v>
      </c>
      <c r="E40" s="69">
        <v>28</v>
      </c>
      <c r="F40" s="128">
        <v>0.14</v>
      </c>
      <c r="G40" s="23">
        <f t="shared" si="1"/>
        <v>282.24</v>
      </c>
    </row>
    <row r="41" spans="1:7" ht="13.5" customHeight="1">
      <c r="A41" s="26">
        <v>12</v>
      </c>
      <c r="B41" s="75" t="s">
        <v>137</v>
      </c>
      <c r="C41" s="77" t="s">
        <v>80</v>
      </c>
      <c r="D41" s="69">
        <v>563</v>
      </c>
      <c r="E41" s="69">
        <v>25</v>
      </c>
      <c r="F41" s="128">
        <v>0.69</v>
      </c>
      <c r="G41" s="23">
        <f t="shared" si="1"/>
        <v>9711.75</v>
      </c>
    </row>
    <row r="42" spans="1:7" ht="13.5" customHeight="1">
      <c r="A42" s="26">
        <v>13</v>
      </c>
      <c r="B42" s="75" t="s">
        <v>138</v>
      </c>
      <c r="C42" s="77" t="s">
        <v>133</v>
      </c>
      <c r="D42" s="69">
        <v>1.5</v>
      </c>
      <c r="E42" s="69">
        <v>36</v>
      </c>
      <c r="F42" s="128">
        <v>11.29</v>
      </c>
      <c r="G42" s="23">
        <f t="shared" si="1"/>
        <v>609.66</v>
      </c>
    </row>
    <row r="43" spans="1:7" ht="12.75" customHeight="1">
      <c r="A43" s="26">
        <v>14</v>
      </c>
      <c r="B43" s="75" t="s">
        <v>139</v>
      </c>
      <c r="C43" s="77" t="s">
        <v>80</v>
      </c>
      <c r="D43" s="69">
        <v>563</v>
      </c>
      <c r="E43" s="69">
        <v>36</v>
      </c>
      <c r="F43" s="128">
        <v>0.15</v>
      </c>
      <c r="G43" s="23">
        <f t="shared" si="1"/>
        <v>3040.2</v>
      </c>
    </row>
    <row r="44" spans="1:7" ht="12">
      <c r="A44" s="26">
        <v>15</v>
      </c>
      <c r="B44" s="75" t="s">
        <v>140</v>
      </c>
      <c r="C44" s="77" t="s">
        <v>80</v>
      </c>
      <c r="D44" s="69">
        <v>72</v>
      </c>
      <c r="E44" s="69">
        <v>5</v>
      </c>
      <c r="F44" s="128">
        <v>2.02</v>
      </c>
      <c r="G44" s="23">
        <f t="shared" si="1"/>
        <v>727.2</v>
      </c>
    </row>
    <row r="45" spans="1:7" ht="12">
      <c r="A45" s="26">
        <v>16</v>
      </c>
      <c r="B45" s="75" t="s">
        <v>141</v>
      </c>
      <c r="C45" s="77" t="s">
        <v>80</v>
      </c>
      <c r="D45" s="69">
        <v>56</v>
      </c>
      <c r="E45" s="69">
        <v>2</v>
      </c>
      <c r="F45" s="128">
        <v>4.8</v>
      </c>
      <c r="G45" s="23">
        <f t="shared" si="1"/>
        <v>537.6</v>
      </c>
    </row>
    <row r="46" spans="1:7" ht="12">
      <c r="A46" s="26">
        <v>17</v>
      </c>
      <c r="B46" s="75" t="s">
        <v>142</v>
      </c>
      <c r="C46" s="77" t="s">
        <v>80</v>
      </c>
      <c r="D46" s="69">
        <v>1013</v>
      </c>
      <c r="E46" s="69">
        <v>72</v>
      </c>
      <c r="F46" s="128">
        <v>0.06</v>
      </c>
      <c r="G46" s="23">
        <f t="shared" si="1"/>
        <v>4376.16</v>
      </c>
    </row>
    <row r="47" spans="1:7" ht="24">
      <c r="A47" s="26">
        <v>18</v>
      </c>
      <c r="B47" s="78" t="s">
        <v>143</v>
      </c>
      <c r="C47" s="79" t="s">
        <v>133</v>
      </c>
      <c r="D47" s="69">
        <v>1.5</v>
      </c>
      <c r="E47" s="69">
        <v>1</v>
      </c>
      <c r="F47" s="129">
        <v>11.29</v>
      </c>
      <c r="G47" s="23">
        <f t="shared" si="1"/>
        <v>16.935</v>
      </c>
    </row>
    <row r="48" spans="1:7" ht="12">
      <c r="A48" s="26">
        <v>19</v>
      </c>
      <c r="B48" s="80" t="s">
        <v>144</v>
      </c>
      <c r="C48" s="59" t="s">
        <v>145</v>
      </c>
      <c r="D48" s="69">
        <v>28.04</v>
      </c>
      <c r="E48" s="69">
        <v>3</v>
      </c>
      <c r="F48" s="130">
        <v>27.3</v>
      </c>
      <c r="G48" s="23">
        <f t="shared" si="1"/>
        <v>2296.476</v>
      </c>
    </row>
    <row r="49" spans="1:7" ht="23.25" customHeight="1">
      <c r="A49" s="26">
        <v>20</v>
      </c>
      <c r="B49" s="80" t="s">
        <v>197</v>
      </c>
      <c r="C49" s="59" t="s">
        <v>31</v>
      </c>
      <c r="D49" s="125">
        <v>0.888</v>
      </c>
      <c r="E49" s="69">
        <v>2</v>
      </c>
      <c r="F49" s="119">
        <v>666.64</v>
      </c>
      <c r="G49" s="23">
        <f t="shared" si="1"/>
        <v>1183.95264</v>
      </c>
    </row>
    <row r="50" spans="1:7" ht="25.5" customHeight="1">
      <c r="A50" s="26">
        <v>21</v>
      </c>
      <c r="B50" s="80" t="s">
        <v>146</v>
      </c>
      <c r="C50" s="59" t="s">
        <v>31</v>
      </c>
      <c r="D50" s="125">
        <v>0.888</v>
      </c>
      <c r="E50" s="69">
        <v>6</v>
      </c>
      <c r="F50" s="119">
        <v>506.11</v>
      </c>
      <c r="G50" s="23">
        <f t="shared" si="1"/>
        <v>2696.5540800000003</v>
      </c>
    </row>
    <row r="51" spans="1:7" ht="24" customHeight="1">
      <c r="A51" s="26">
        <v>22</v>
      </c>
      <c r="B51" s="80" t="s">
        <v>147</v>
      </c>
      <c r="C51" s="59" t="s">
        <v>31</v>
      </c>
      <c r="D51" s="125">
        <v>0.888</v>
      </c>
      <c r="E51" s="69">
        <v>5</v>
      </c>
      <c r="F51" s="119">
        <v>789.32</v>
      </c>
      <c r="G51" s="23">
        <f t="shared" si="1"/>
        <v>3504.5808000000006</v>
      </c>
    </row>
    <row r="52" spans="1:7" ht="11.25" customHeight="1">
      <c r="A52" s="26">
        <v>23</v>
      </c>
      <c r="B52" s="81" t="s">
        <v>148</v>
      </c>
      <c r="C52" s="59" t="s">
        <v>66</v>
      </c>
      <c r="D52" s="69">
        <v>2.2</v>
      </c>
      <c r="E52" s="69">
        <v>1</v>
      </c>
      <c r="F52" s="130">
        <v>208.49</v>
      </c>
      <c r="G52" s="23">
        <f t="shared" si="1"/>
        <v>458.67800000000005</v>
      </c>
    </row>
    <row r="53" spans="1:7" ht="12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78189.36652</v>
      </c>
    </row>
    <row r="54" spans="1:7" ht="12">
      <c r="A54" s="26"/>
      <c r="B54" s="71" t="s">
        <v>120</v>
      </c>
      <c r="C54" s="59"/>
      <c r="D54" s="23"/>
      <c r="E54" s="23"/>
      <c r="F54" s="82"/>
      <c r="G54" s="25">
        <f>G53*1.18</f>
        <v>92263.4524936</v>
      </c>
    </row>
    <row r="55" spans="1:7" ht="13.5" customHeight="1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1.079695698857386</v>
      </c>
    </row>
    <row r="56" spans="1:7" ht="13.5" customHeight="1">
      <c r="A56" s="73" t="s">
        <v>149</v>
      </c>
      <c r="B56" s="27" t="s">
        <v>19</v>
      </c>
      <c r="C56" s="16" t="s">
        <v>150</v>
      </c>
      <c r="D56" s="69">
        <v>1984</v>
      </c>
      <c r="E56" s="23"/>
      <c r="F56" s="83">
        <v>0.68</v>
      </c>
      <c r="G56" s="25">
        <f>F56*D56*12</f>
        <v>16189.440000000002</v>
      </c>
    </row>
    <row r="57" spans="1:7" ht="14.25" customHeight="1">
      <c r="A57" s="73"/>
      <c r="B57" s="27"/>
      <c r="C57" s="16" t="s">
        <v>11</v>
      </c>
      <c r="D57" s="23"/>
      <c r="E57" s="23"/>
      <c r="F57" s="24"/>
      <c r="G57" s="25">
        <f>G56/C5/12</f>
        <v>0.18945387650784293</v>
      </c>
    </row>
    <row r="58" spans="1:7" ht="12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2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.75" customHeight="1">
      <c r="A60" s="34">
        <v>1</v>
      </c>
      <c r="B60" s="35" t="s">
        <v>26</v>
      </c>
      <c r="C60" s="84" t="s">
        <v>27</v>
      </c>
      <c r="D60" s="85">
        <v>200</v>
      </c>
      <c r="E60" s="84"/>
      <c r="F60" s="86">
        <v>23.74</v>
      </c>
      <c r="G60" s="87">
        <f>D60*F60</f>
        <v>4748</v>
      </c>
    </row>
    <row r="61" spans="1:7" ht="12" customHeight="1">
      <c r="A61" s="34">
        <v>2</v>
      </c>
      <c r="B61" s="35" t="s">
        <v>28</v>
      </c>
      <c r="C61" s="84" t="s">
        <v>27</v>
      </c>
      <c r="D61" s="85">
        <v>12</v>
      </c>
      <c r="E61" s="84"/>
      <c r="F61" s="86">
        <v>62.95</v>
      </c>
      <c r="G61" s="87">
        <f aca="true" t="shared" si="2" ref="G61:G74">D61*F61</f>
        <v>755.4000000000001</v>
      </c>
    </row>
    <row r="62" spans="1:7" ht="12">
      <c r="A62" s="36">
        <v>3</v>
      </c>
      <c r="B62" s="37" t="s">
        <v>154</v>
      </c>
      <c r="C62" s="84" t="s">
        <v>155</v>
      </c>
      <c r="D62" s="85">
        <v>160</v>
      </c>
      <c r="E62" s="84"/>
      <c r="F62" s="86">
        <v>12.64</v>
      </c>
      <c r="G62" s="87">
        <f t="shared" si="2"/>
        <v>2022.4</v>
      </c>
    </row>
    <row r="63" spans="1:7" ht="13.5" customHeight="1">
      <c r="A63" s="34">
        <v>4</v>
      </c>
      <c r="B63" s="37" t="s">
        <v>29</v>
      </c>
      <c r="C63" s="84" t="s">
        <v>30</v>
      </c>
      <c r="D63" s="85">
        <v>160</v>
      </c>
      <c r="E63" s="84"/>
      <c r="F63" s="86">
        <v>12.64</v>
      </c>
      <c r="G63" s="87">
        <f t="shared" si="2"/>
        <v>2022.4</v>
      </c>
    </row>
    <row r="64" spans="1:7" ht="24">
      <c r="A64" s="34">
        <v>5</v>
      </c>
      <c r="B64" s="35" t="s">
        <v>156</v>
      </c>
      <c r="C64" s="84" t="s">
        <v>31</v>
      </c>
      <c r="D64" s="127">
        <v>1.984</v>
      </c>
      <c r="E64" s="84"/>
      <c r="F64" s="86">
        <v>1264.03</v>
      </c>
      <c r="G64" s="87">
        <f t="shared" si="2"/>
        <v>2507.83552</v>
      </c>
    </row>
    <row r="65" spans="1:7" ht="13.5" customHeight="1">
      <c r="A65" s="36">
        <v>6</v>
      </c>
      <c r="B65" s="38" t="s">
        <v>32</v>
      </c>
      <c r="C65" s="84" t="s">
        <v>33</v>
      </c>
      <c r="D65" s="85">
        <v>0.5</v>
      </c>
      <c r="E65" s="84"/>
      <c r="F65" s="86">
        <v>1422.03</v>
      </c>
      <c r="G65" s="87">
        <f t="shared" si="2"/>
        <v>711.015</v>
      </c>
    </row>
    <row r="66" spans="1:7" ht="12" customHeight="1">
      <c r="A66" s="34">
        <v>7</v>
      </c>
      <c r="B66" s="35" t="s">
        <v>34</v>
      </c>
      <c r="C66" s="84" t="s">
        <v>35</v>
      </c>
      <c r="D66" s="85">
        <v>1</v>
      </c>
      <c r="E66" s="84"/>
      <c r="F66" s="86">
        <v>15.33</v>
      </c>
      <c r="G66" s="87">
        <f t="shared" si="2"/>
        <v>15.33</v>
      </c>
    </row>
    <row r="67" spans="1:7" ht="12">
      <c r="A67" s="34">
        <v>8</v>
      </c>
      <c r="B67" s="35" t="s">
        <v>157</v>
      </c>
      <c r="C67" s="84" t="s">
        <v>36</v>
      </c>
      <c r="D67" s="85">
        <v>2</v>
      </c>
      <c r="E67" s="84"/>
      <c r="F67" s="86">
        <v>126.01</v>
      </c>
      <c r="G67" s="87">
        <f t="shared" si="2"/>
        <v>252.02</v>
      </c>
    </row>
    <row r="68" spans="1:7" ht="13.5" customHeight="1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.75" customHeight="1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2.75" customHeight="1">
      <c r="A70" s="34">
        <v>11</v>
      </c>
      <c r="B70" s="40" t="s">
        <v>164</v>
      </c>
      <c r="C70" s="84" t="s">
        <v>39</v>
      </c>
      <c r="D70" s="88">
        <v>2</v>
      </c>
      <c r="E70" s="84"/>
      <c r="F70" s="89">
        <v>342.87</v>
      </c>
      <c r="G70" s="87">
        <f>D70*F70</f>
        <v>685.74</v>
      </c>
    </row>
    <row r="71" spans="1:7" ht="13.5" customHeight="1">
      <c r="A71" s="39">
        <v>12</v>
      </c>
      <c r="B71" s="35" t="s">
        <v>160</v>
      </c>
      <c r="C71" s="84" t="s">
        <v>62</v>
      </c>
      <c r="D71" s="85">
        <v>14.04</v>
      </c>
      <c r="E71" s="84"/>
      <c r="F71" s="86">
        <v>34.6</v>
      </c>
      <c r="G71" s="87">
        <f t="shared" si="2"/>
        <v>485.784</v>
      </c>
    </row>
    <row r="72" spans="1:7" ht="12.75" customHeight="1">
      <c r="A72" s="34">
        <v>13</v>
      </c>
      <c r="B72" s="35" t="s">
        <v>161</v>
      </c>
      <c r="C72" s="84" t="s">
        <v>27</v>
      </c>
      <c r="D72" s="85">
        <v>2</v>
      </c>
      <c r="E72" s="84"/>
      <c r="F72" s="86">
        <v>662.03</v>
      </c>
      <c r="G72" s="87">
        <f t="shared" si="2"/>
        <v>1324.06</v>
      </c>
    </row>
    <row r="73" spans="1:7" ht="12" customHeight="1">
      <c r="A73" s="34">
        <v>14</v>
      </c>
      <c r="B73" s="40" t="s">
        <v>162</v>
      </c>
      <c r="C73" s="84" t="s">
        <v>27</v>
      </c>
      <c r="D73" s="85">
        <v>50</v>
      </c>
      <c r="E73" s="84"/>
      <c r="F73" s="86">
        <v>3.79</v>
      </c>
      <c r="G73" s="87">
        <f t="shared" si="2"/>
        <v>189.5</v>
      </c>
    </row>
    <row r="74" spans="1:7" ht="12">
      <c r="A74" s="34">
        <v>15</v>
      </c>
      <c r="B74" s="35" t="s">
        <v>163</v>
      </c>
      <c r="C74" s="84" t="s">
        <v>38</v>
      </c>
      <c r="D74" s="85">
        <v>12</v>
      </c>
      <c r="E74" s="84"/>
      <c r="F74" s="86">
        <v>20</v>
      </c>
      <c r="G74" s="87">
        <f t="shared" si="2"/>
        <v>240</v>
      </c>
    </row>
    <row r="75" spans="1:7" ht="12">
      <c r="A75" s="37"/>
      <c r="B75" s="44" t="s">
        <v>165</v>
      </c>
      <c r="C75" s="84"/>
      <c r="D75" s="90"/>
      <c r="E75" s="91"/>
      <c r="F75" s="92"/>
      <c r="G75" s="93">
        <f>SUM(G60:G74)</f>
        <v>15959.484519999998</v>
      </c>
    </row>
    <row r="76" spans="1:7" ht="12">
      <c r="A76" s="37"/>
      <c r="B76" s="94" t="s">
        <v>166</v>
      </c>
      <c r="C76" s="95"/>
      <c r="D76" s="96"/>
      <c r="E76" s="97"/>
      <c r="F76" s="98"/>
      <c r="G76" s="99">
        <f>(G75*15%)+G75</f>
        <v>18353.407197999997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21657.020493639997</v>
      </c>
    </row>
    <row r="78" spans="1:7" ht="12" customHeight="1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0.25343720883056453</v>
      </c>
    </row>
    <row r="79" spans="1:7" ht="12.75" customHeight="1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14.25" customHeight="1">
      <c r="A80" s="37">
        <v>1</v>
      </c>
      <c r="B80" s="43" t="s">
        <v>41</v>
      </c>
      <c r="C80" s="105" t="s">
        <v>42</v>
      </c>
      <c r="D80" s="108">
        <v>28.232</v>
      </c>
      <c r="E80" s="60"/>
      <c r="F80" s="106">
        <v>632.01</v>
      </c>
      <c r="G80" s="107">
        <f>D80*F80</f>
        <v>17842.90632</v>
      </c>
    </row>
    <row r="81" spans="1:7" ht="13.5" customHeight="1">
      <c r="A81" s="37">
        <v>2</v>
      </c>
      <c r="B81" s="43" t="s">
        <v>43</v>
      </c>
      <c r="C81" s="105" t="s">
        <v>44</v>
      </c>
      <c r="D81" s="106">
        <v>5</v>
      </c>
      <c r="E81" s="60"/>
      <c r="F81" s="106">
        <v>237.65</v>
      </c>
      <c r="G81" s="107">
        <f aca="true" t="shared" si="3" ref="G81:G98">D81*F81</f>
        <v>1188.25</v>
      </c>
    </row>
    <row r="82" spans="1:7" ht="13.5" customHeight="1">
      <c r="A82" s="37">
        <v>3</v>
      </c>
      <c r="B82" s="43" t="s">
        <v>45</v>
      </c>
      <c r="C82" s="105" t="s">
        <v>44</v>
      </c>
      <c r="D82" s="106">
        <v>1</v>
      </c>
      <c r="E82" s="60"/>
      <c r="F82" s="106">
        <v>264.4</v>
      </c>
      <c r="G82" s="107">
        <f t="shared" si="3"/>
        <v>264.4</v>
      </c>
    </row>
    <row r="83" spans="1:7" ht="12">
      <c r="A83" s="37">
        <v>4</v>
      </c>
      <c r="B83" s="43" t="s">
        <v>46</v>
      </c>
      <c r="C83" s="105" t="s">
        <v>47</v>
      </c>
      <c r="D83" s="106">
        <v>21</v>
      </c>
      <c r="E83" s="60"/>
      <c r="F83" s="106">
        <v>23.9</v>
      </c>
      <c r="G83" s="107">
        <f t="shared" si="3"/>
        <v>501.9</v>
      </c>
    </row>
    <row r="84" spans="1:7" ht="12">
      <c r="A84" s="37">
        <v>5</v>
      </c>
      <c r="B84" s="43" t="s">
        <v>48</v>
      </c>
      <c r="C84" s="105" t="s">
        <v>49</v>
      </c>
      <c r="D84" s="106">
        <v>65</v>
      </c>
      <c r="E84" s="60"/>
      <c r="F84" s="106">
        <v>44.44</v>
      </c>
      <c r="G84" s="107">
        <f t="shared" si="3"/>
        <v>2888.6</v>
      </c>
    </row>
    <row r="85" spans="1:7" ht="14.2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2.75" customHeight="1">
      <c r="A86" s="37">
        <v>7</v>
      </c>
      <c r="B86" s="43" t="s">
        <v>52</v>
      </c>
      <c r="C86" s="105" t="s">
        <v>53</v>
      </c>
      <c r="D86" s="106">
        <v>12</v>
      </c>
      <c r="E86" s="60"/>
      <c r="F86" s="106">
        <v>152.63</v>
      </c>
      <c r="G86" s="107">
        <f t="shared" si="3"/>
        <v>1831.56</v>
      </c>
    </row>
    <row r="87" spans="1:7" ht="12.75" customHeight="1">
      <c r="A87" s="37">
        <v>8</v>
      </c>
      <c r="B87" s="43" t="s">
        <v>54</v>
      </c>
      <c r="C87" s="105" t="s">
        <v>47</v>
      </c>
      <c r="D87" s="106">
        <v>10</v>
      </c>
      <c r="E87" s="60"/>
      <c r="F87" s="106">
        <v>116.62</v>
      </c>
      <c r="G87" s="107">
        <f t="shared" si="3"/>
        <v>1166.2</v>
      </c>
    </row>
    <row r="88" spans="1:7" ht="12">
      <c r="A88" s="37">
        <v>9</v>
      </c>
      <c r="B88" s="43" t="s">
        <v>55</v>
      </c>
      <c r="C88" s="105" t="s">
        <v>47</v>
      </c>
      <c r="D88" s="106">
        <v>2</v>
      </c>
      <c r="E88" s="60"/>
      <c r="F88" s="106">
        <v>119.06</v>
      </c>
      <c r="G88" s="107">
        <f t="shared" si="3"/>
        <v>238.12</v>
      </c>
    </row>
    <row r="89" spans="1:7" ht="12">
      <c r="A89" s="37">
        <v>10</v>
      </c>
      <c r="B89" s="43" t="s">
        <v>56</v>
      </c>
      <c r="C89" s="105" t="s">
        <v>57</v>
      </c>
      <c r="D89" s="106">
        <v>42</v>
      </c>
      <c r="E89" s="60"/>
      <c r="F89" s="106">
        <v>91.64</v>
      </c>
      <c r="G89" s="107">
        <f t="shared" si="3"/>
        <v>3848.88</v>
      </c>
    </row>
    <row r="90" spans="1:7" ht="13.5" customHeight="1">
      <c r="A90" s="37">
        <v>11</v>
      </c>
      <c r="B90" s="43" t="s">
        <v>58</v>
      </c>
      <c r="C90" s="105" t="s">
        <v>59</v>
      </c>
      <c r="D90" s="106">
        <v>35</v>
      </c>
      <c r="E90" s="60"/>
      <c r="F90" s="106">
        <v>148.11</v>
      </c>
      <c r="G90" s="107">
        <f t="shared" si="3"/>
        <v>5183.85</v>
      </c>
    </row>
    <row r="91" spans="1:7" ht="12">
      <c r="A91" s="37">
        <v>12</v>
      </c>
      <c r="B91" s="43" t="s">
        <v>60</v>
      </c>
      <c r="C91" s="105" t="s">
        <v>57</v>
      </c>
      <c r="D91" s="106">
        <v>6</v>
      </c>
      <c r="E91" s="60"/>
      <c r="F91" s="106">
        <v>260.47</v>
      </c>
      <c r="G91" s="107">
        <f t="shared" si="3"/>
        <v>1562.8200000000002</v>
      </c>
    </row>
    <row r="92" spans="1:7" ht="13.5" customHeight="1">
      <c r="A92" s="37">
        <v>13</v>
      </c>
      <c r="B92" s="43" t="s">
        <v>168</v>
      </c>
      <c r="C92" s="105" t="s">
        <v>61</v>
      </c>
      <c r="D92" s="108">
        <v>0.005</v>
      </c>
      <c r="E92" s="60"/>
      <c r="F92" s="106">
        <v>101100.44</v>
      </c>
      <c r="G92" s="107">
        <f t="shared" si="3"/>
        <v>505.5022</v>
      </c>
    </row>
    <row r="93" spans="1:7" ht="12" customHeight="1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 customHeight="1">
      <c r="A94" s="37">
        <v>15</v>
      </c>
      <c r="B94" s="43" t="s">
        <v>64</v>
      </c>
      <c r="C94" s="105" t="s">
        <v>62</v>
      </c>
      <c r="D94" s="106">
        <v>260</v>
      </c>
      <c r="E94" s="60"/>
      <c r="F94" s="106">
        <v>43.04</v>
      </c>
      <c r="G94" s="107">
        <f t="shared" si="3"/>
        <v>11190.4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3.5" customHeight="1">
      <c r="A96" s="37">
        <v>17</v>
      </c>
      <c r="B96" s="43" t="s">
        <v>67</v>
      </c>
      <c r="C96" s="105" t="s">
        <v>66</v>
      </c>
      <c r="D96" s="106">
        <v>1.2</v>
      </c>
      <c r="E96" s="60"/>
      <c r="F96" s="106">
        <v>302.02</v>
      </c>
      <c r="G96" s="107">
        <f t="shared" si="3"/>
        <v>362.424</v>
      </c>
    </row>
    <row r="97" spans="1:7" ht="12.75" customHeight="1">
      <c r="A97" s="37">
        <v>18</v>
      </c>
      <c r="B97" s="43" t="s">
        <v>169</v>
      </c>
      <c r="C97" s="105" t="s">
        <v>51</v>
      </c>
      <c r="D97" s="106">
        <v>219</v>
      </c>
      <c r="E97" s="60"/>
      <c r="F97" s="106">
        <v>52.68</v>
      </c>
      <c r="G97" s="107">
        <f t="shared" si="3"/>
        <v>11536.92</v>
      </c>
    </row>
    <row r="98" spans="1:7" ht="12.75" customHeight="1">
      <c r="A98" s="37">
        <v>19</v>
      </c>
      <c r="B98" s="43" t="s">
        <v>170</v>
      </c>
      <c r="C98" s="105" t="s">
        <v>62</v>
      </c>
      <c r="D98" s="106">
        <v>125</v>
      </c>
      <c r="E98" s="60"/>
      <c r="F98" s="106">
        <v>7.12</v>
      </c>
      <c r="G98" s="107">
        <f t="shared" si="3"/>
        <v>890</v>
      </c>
    </row>
    <row r="99" spans="1:7" ht="12.75" customHeight="1">
      <c r="A99" s="37"/>
      <c r="B99" s="44" t="s">
        <v>165</v>
      </c>
      <c r="C99" s="109"/>
      <c r="D99" s="59"/>
      <c r="E99" s="59"/>
      <c r="F99" s="109"/>
      <c r="G99" s="107">
        <f>SUM(G80:G98)</f>
        <v>61874.53252000001</v>
      </c>
    </row>
    <row r="100" spans="1:7" ht="12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71155.712398</v>
      </c>
    </row>
    <row r="101" spans="1:7" ht="13.5" customHeight="1">
      <c r="A101" s="37"/>
      <c r="B101" s="94" t="s">
        <v>120</v>
      </c>
      <c r="C101" s="109"/>
      <c r="D101" s="59"/>
      <c r="E101" s="59"/>
      <c r="F101" s="109"/>
      <c r="G101" s="63">
        <f>G100*1.18</f>
        <v>83963.74062964</v>
      </c>
    </row>
    <row r="102" spans="1:7" ht="12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0.9825698818726507</v>
      </c>
    </row>
    <row r="103" spans="1:7" ht="14.2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24">
      <c r="A104" s="37">
        <v>1</v>
      </c>
      <c r="B104" s="43" t="s">
        <v>69</v>
      </c>
      <c r="C104" s="105" t="s">
        <v>42</v>
      </c>
      <c r="D104" s="106">
        <v>18.77</v>
      </c>
      <c r="E104" s="60"/>
      <c r="F104" s="106">
        <v>632.01</v>
      </c>
      <c r="G104" s="107">
        <f>D104*F104</f>
        <v>11862.8277</v>
      </c>
    </row>
    <row r="105" spans="1:7" ht="24">
      <c r="A105" s="37">
        <v>2</v>
      </c>
      <c r="B105" s="43" t="s">
        <v>70</v>
      </c>
      <c r="C105" s="105" t="s">
        <v>71</v>
      </c>
      <c r="D105" s="106">
        <v>7</v>
      </c>
      <c r="E105" s="60"/>
      <c r="F105" s="106">
        <v>1387.16</v>
      </c>
      <c r="G105" s="107">
        <f aca="true" t="shared" si="4" ref="G105:G114">D105*F105</f>
        <v>9710.12</v>
      </c>
    </row>
    <row r="106" spans="1:7" ht="12">
      <c r="A106" s="37">
        <v>3</v>
      </c>
      <c r="B106" s="43" t="s">
        <v>72</v>
      </c>
      <c r="C106" s="105" t="s">
        <v>71</v>
      </c>
      <c r="D106" s="106">
        <v>8</v>
      </c>
      <c r="E106" s="60"/>
      <c r="F106" s="106">
        <v>186.44</v>
      </c>
      <c r="G106" s="107">
        <f t="shared" si="4"/>
        <v>1491.52</v>
      </c>
    </row>
    <row r="107" spans="1:7" ht="12">
      <c r="A107" s="37">
        <v>4</v>
      </c>
      <c r="B107" s="43" t="s">
        <v>73</v>
      </c>
      <c r="C107" s="105" t="s">
        <v>74</v>
      </c>
      <c r="D107" s="106">
        <v>35</v>
      </c>
      <c r="E107" s="60"/>
      <c r="F107" s="106">
        <v>88.48</v>
      </c>
      <c r="G107" s="107">
        <f t="shared" si="4"/>
        <v>3096.8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45</v>
      </c>
      <c r="E108" s="60"/>
      <c r="F108" s="106">
        <v>41.17</v>
      </c>
      <c r="G108" s="107">
        <f t="shared" si="4"/>
        <v>1852.65</v>
      </c>
    </row>
    <row r="109" spans="1:7" ht="14.25" customHeight="1">
      <c r="A109" s="37">
        <v>6</v>
      </c>
      <c r="B109" s="43" t="s">
        <v>76</v>
      </c>
      <c r="C109" s="105" t="s">
        <v>57</v>
      </c>
      <c r="D109" s="106">
        <v>25</v>
      </c>
      <c r="E109" s="60"/>
      <c r="F109" s="106">
        <v>237.09</v>
      </c>
      <c r="G109" s="107">
        <f t="shared" si="4"/>
        <v>5927.25</v>
      </c>
    </row>
    <row r="110" spans="1:7" ht="12.75" customHeight="1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3.5" customHeight="1">
      <c r="A111" s="37">
        <v>8</v>
      </c>
      <c r="B111" s="43" t="s">
        <v>78</v>
      </c>
      <c r="C111" s="105" t="s">
        <v>57</v>
      </c>
      <c r="D111" s="106">
        <v>25</v>
      </c>
      <c r="E111" s="60"/>
      <c r="F111" s="106">
        <v>47.87</v>
      </c>
      <c r="G111" s="107">
        <f t="shared" si="4"/>
        <v>1196.75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3.5" customHeight="1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29.4</v>
      </c>
      <c r="E114" s="60"/>
      <c r="F114" s="106">
        <v>46</v>
      </c>
      <c r="G114" s="107">
        <f t="shared" si="4"/>
        <v>1352.3999999999999</v>
      </c>
    </row>
    <row r="115" spans="1:7" ht="13.5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36870.49770000001</v>
      </c>
    </row>
    <row r="116" spans="1:7" ht="12">
      <c r="A116" s="37"/>
      <c r="B116" s="94" t="s">
        <v>166</v>
      </c>
      <c r="C116" s="59"/>
      <c r="D116" s="59"/>
      <c r="E116" s="59"/>
      <c r="F116" s="109"/>
      <c r="G116" s="107">
        <f>G115*1.15</f>
        <v>42401.072355000004</v>
      </c>
    </row>
    <row r="117" spans="1:7" ht="12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50033.2653789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0.5855048772766848</v>
      </c>
    </row>
    <row r="119" spans="1:7" ht="11.25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2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2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0.051816243979160514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6</v>
      </c>
      <c r="E128" s="115"/>
      <c r="F128" s="116">
        <v>76.72</v>
      </c>
      <c r="G128" s="46">
        <f>D128*F128</f>
        <v>460.32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10</v>
      </c>
      <c r="E129" s="115"/>
      <c r="F129" s="116">
        <v>26.86</v>
      </c>
      <c r="G129" s="46">
        <f aca="true" t="shared" si="5" ref="G129:G149">D129*F129</f>
        <v>268.6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10</v>
      </c>
      <c r="E130" s="115"/>
      <c r="F130" s="116">
        <v>26.86</v>
      </c>
      <c r="G130" s="46">
        <f t="shared" si="5"/>
        <v>268.6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8</v>
      </c>
      <c r="E131" s="115"/>
      <c r="F131" s="116">
        <v>170.07</v>
      </c>
      <c r="G131" s="46">
        <f t="shared" si="5"/>
        <v>1360.56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5</v>
      </c>
      <c r="E132" s="115"/>
      <c r="F132" s="116">
        <v>187.76</v>
      </c>
      <c r="G132" s="46">
        <f t="shared" si="5"/>
        <v>938.8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10</v>
      </c>
      <c r="E133" s="115"/>
      <c r="F133" s="116">
        <v>79</v>
      </c>
      <c r="G133" s="46">
        <f t="shared" si="5"/>
        <v>790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1850</v>
      </c>
      <c r="E134" s="115"/>
      <c r="F134" s="116">
        <v>1.9</v>
      </c>
      <c r="G134" s="46">
        <f t="shared" si="5"/>
        <v>3515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3</v>
      </c>
      <c r="E136" s="115"/>
      <c r="F136" s="118">
        <v>196.93</v>
      </c>
      <c r="G136" s="46">
        <f t="shared" si="5"/>
        <v>590.79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150</v>
      </c>
      <c r="E137" s="115"/>
      <c r="F137" s="118">
        <v>12.64</v>
      </c>
      <c r="G137" s="46">
        <f t="shared" si="5"/>
        <v>1896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3</v>
      </c>
      <c r="E139" s="115"/>
      <c r="F139" s="118">
        <v>91.06</v>
      </c>
      <c r="G139" s="46">
        <f t="shared" si="5"/>
        <v>273.18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15</v>
      </c>
      <c r="E140" s="115"/>
      <c r="F140" s="118">
        <v>75.06</v>
      </c>
      <c r="G140" s="46">
        <f t="shared" si="5"/>
        <v>1125.9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2</v>
      </c>
      <c r="E141" s="115"/>
      <c r="F141" s="118">
        <v>350.26</v>
      </c>
      <c r="G141" s="46">
        <f t="shared" si="5"/>
        <v>700.52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2</v>
      </c>
      <c r="E142" s="115"/>
      <c r="F142" s="118">
        <v>160.04</v>
      </c>
      <c r="G142" s="46">
        <f t="shared" si="5"/>
        <v>320.08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8</v>
      </c>
      <c r="E143" s="115"/>
      <c r="F143" s="118">
        <v>120.82</v>
      </c>
      <c r="G143" s="46">
        <f t="shared" si="5"/>
        <v>966.56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15</v>
      </c>
      <c r="E144" s="115"/>
      <c r="F144" s="118">
        <v>59.91</v>
      </c>
      <c r="G144" s="46">
        <f t="shared" si="5"/>
        <v>898.65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3.7</v>
      </c>
      <c r="E145" s="115"/>
      <c r="F145" s="118">
        <v>632.01</v>
      </c>
      <c r="G145" s="46">
        <f t="shared" si="5"/>
        <v>2338.437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18</v>
      </c>
      <c r="E146" s="115"/>
      <c r="F146" s="118">
        <v>31.6</v>
      </c>
      <c r="G146" s="46">
        <f t="shared" si="5"/>
        <v>568.8000000000001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2</v>
      </c>
      <c r="E147" s="115"/>
      <c r="F147" s="120">
        <v>221.81</v>
      </c>
      <c r="G147" s="46">
        <f t="shared" si="5"/>
        <v>443.62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6</v>
      </c>
      <c r="E149" s="115"/>
      <c r="F149" s="120">
        <v>52.14</v>
      </c>
      <c r="G149" s="46">
        <f t="shared" si="5"/>
        <v>312.84000000000003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18093.436999999998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20807.452549999998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24552.794008999997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0.28732445372437776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7121.1</v>
      </c>
      <c r="E154" s="23"/>
      <c r="F154" s="74">
        <v>1.94</v>
      </c>
      <c r="G154" s="54">
        <f>D154*F154*12</f>
        <v>165779.208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7121.1</v>
      </c>
      <c r="E156" s="23"/>
      <c r="F156" s="74">
        <v>2.54</v>
      </c>
      <c r="G156" s="54">
        <f>D156*F156*12</f>
        <v>217051.12800000003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7121.1</v>
      </c>
      <c r="E158" s="23"/>
      <c r="F158" s="83">
        <v>1.43</v>
      </c>
      <c r="G158" s="25">
        <f>F158*D158*12</f>
        <v>122198.076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7121.1</v>
      </c>
      <c r="E160" s="23"/>
      <c r="F160" s="83">
        <v>0.95</v>
      </c>
      <c r="G160" s="25">
        <f>F160*D160*12</f>
        <v>81180.54000000001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1115883.82546478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13.058420579507612</v>
      </c>
    </row>
    <row r="163" spans="1:7" ht="12">
      <c r="A163" s="37"/>
      <c r="B163" s="37" t="s">
        <v>213</v>
      </c>
      <c r="C163" s="16"/>
      <c r="D163" s="15"/>
      <c r="E163" s="15"/>
      <c r="F163" s="16"/>
      <c r="G163" s="143"/>
    </row>
    <row r="164" spans="1:7" ht="12">
      <c r="A164" s="37"/>
      <c r="B164" s="41" t="s">
        <v>214</v>
      </c>
      <c r="C164" s="16" t="s">
        <v>100</v>
      </c>
      <c r="D164" s="15"/>
      <c r="E164" s="15"/>
      <c r="F164" s="16"/>
      <c r="G164" s="144">
        <v>12.22</v>
      </c>
    </row>
    <row r="165" spans="1:7" ht="12">
      <c r="A165" s="37"/>
      <c r="B165" s="41" t="s">
        <v>212</v>
      </c>
      <c r="C165" s="16" t="s">
        <v>100</v>
      </c>
      <c r="D165" s="15"/>
      <c r="E165" s="15"/>
      <c r="F165" s="16"/>
      <c r="G165" s="144">
        <v>13.9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1.0686105220546327</v>
      </c>
    </row>
    <row r="171" ht="12">
      <c r="B171" s="4" t="s">
        <v>216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25">
      <selection activeCell="G95" sqref="G95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8515625" style="3" customWidth="1"/>
    <col min="5" max="5" width="9.28125" style="2" customWidth="1"/>
    <col min="6" max="6" width="9.28125" style="5" customWidth="1"/>
    <col min="7" max="7" width="12.0039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199</v>
      </c>
      <c r="E4" s="3"/>
      <c r="F4" s="2"/>
      <c r="G4" s="5"/>
    </row>
    <row r="5" spans="1:7" ht="12">
      <c r="A5" s="1"/>
      <c r="B5" s="7" t="s">
        <v>1</v>
      </c>
      <c r="C5" s="126">
        <v>4607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8" t="s">
        <v>108</v>
      </c>
      <c r="C11" s="16" t="s">
        <v>109</v>
      </c>
      <c r="D11" s="69">
        <v>414.8</v>
      </c>
      <c r="E11" s="69">
        <v>288</v>
      </c>
      <c r="F11" s="69">
        <v>0.29</v>
      </c>
      <c r="G11" s="23">
        <f>D11*E11*F11</f>
        <v>34644.096</v>
      </c>
    </row>
    <row r="12" spans="1:7" ht="12">
      <c r="A12" s="21">
        <v>2</v>
      </c>
      <c r="B12" s="68" t="s">
        <v>110</v>
      </c>
      <c r="C12" s="16" t="s">
        <v>109</v>
      </c>
      <c r="D12" s="69">
        <v>414.8</v>
      </c>
      <c r="E12" s="69">
        <v>24</v>
      </c>
      <c r="F12" s="70">
        <v>1.15</v>
      </c>
      <c r="G12" s="23">
        <f aca="true" t="shared" si="0" ref="G12:G21">D12*E12*F12</f>
        <v>11448.48</v>
      </c>
    </row>
    <row r="13" spans="1:7" ht="11.25" customHeight="1">
      <c r="A13" s="21">
        <v>3</v>
      </c>
      <c r="B13" s="68" t="s">
        <v>111</v>
      </c>
      <c r="C13" s="16" t="s">
        <v>109</v>
      </c>
      <c r="D13" s="69">
        <v>33</v>
      </c>
      <c r="E13" s="69">
        <v>2</v>
      </c>
      <c r="F13" s="70">
        <v>14.36</v>
      </c>
      <c r="G13" s="23">
        <f t="shared" si="0"/>
        <v>947.76</v>
      </c>
    </row>
    <row r="14" spans="1:7" ht="11.25" customHeight="1">
      <c r="A14" s="21">
        <v>4</v>
      </c>
      <c r="B14" s="68" t="s">
        <v>202</v>
      </c>
      <c r="C14" s="16" t="s">
        <v>109</v>
      </c>
      <c r="D14" s="69">
        <v>41.4</v>
      </c>
      <c r="E14" s="69">
        <v>24</v>
      </c>
      <c r="F14" s="70">
        <v>0.93</v>
      </c>
      <c r="G14" s="23">
        <f t="shared" si="0"/>
        <v>924.048</v>
      </c>
    </row>
    <row r="15" spans="1:7" ht="12" customHeight="1">
      <c r="A15" s="21">
        <v>5</v>
      </c>
      <c r="B15" s="68" t="s">
        <v>112</v>
      </c>
      <c r="C15" s="16" t="s">
        <v>109</v>
      </c>
      <c r="D15" s="69">
        <v>43</v>
      </c>
      <c r="E15" s="69">
        <v>288</v>
      </c>
      <c r="F15" s="70">
        <v>0.29</v>
      </c>
      <c r="G15" s="23">
        <f t="shared" si="0"/>
        <v>3591.3599999999997</v>
      </c>
    </row>
    <row r="16" spans="1:7" ht="12" customHeight="1">
      <c r="A16" s="21">
        <v>6</v>
      </c>
      <c r="B16" s="68" t="s">
        <v>113</v>
      </c>
      <c r="C16" s="16" t="s">
        <v>109</v>
      </c>
      <c r="D16" s="69">
        <v>43</v>
      </c>
      <c r="E16" s="69">
        <v>14</v>
      </c>
      <c r="F16" s="70">
        <v>1.15</v>
      </c>
      <c r="G16" s="23">
        <f t="shared" si="0"/>
        <v>692.3</v>
      </c>
    </row>
    <row r="17" spans="1:7" ht="12">
      <c r="A17" s="21">
        <v>7</v>
      </c>
      <c r="B17" s="68" t="s">
        <v>114</v>
      </c>
      <c r="C17" s="16" t="s">
        <v>109</v>
      </c>
      <c r="D17" s="69">
        <v>568</v>
      </c>
      <c r="E17" s="69">
        <v>2</v>
      </c>
      <c r="F17" s="70">
        <v>1.6</v>
      </c>
      <c r="G17" s="23">
        <f t="shared" si="0"/>
        <v>1817.6000000000001</v>
      </c>
    </row>
    <row r="18" spans="1:7" ht="12" customHeight="1">
      <c r="A18" s="21">
        <v>8</v>
      </c>
      <c r="B18" s="68" t="s">
        <v>115</v>
      </c>
      <c r="C18" s="16" t="s">
        <v>109</v>
      </c>
      <c r="D18" s="69">
        <v>48</v>
      </c>
      <c r="E18" s="69">
        <v>2</v>
      </c>
      <c r="F18" s="70">
        <v>2.27</v>
      </c>
      <c r="G18" s="23">
        <f t="shared" si="0"/>
        <v>217.92000000000002</v>
      </c>
    </row>
    <row r="19" spans="1:7" ht="12">
      <c r="A19" s="21">
        <v>9</v>
      </c>
      <c r="B19" s="68" t="s">
        <v>116</v>
      </c>
      <c r="C19" s="16" t="s">
        <v>109</v>
      </c>
      <c r="D19" s="69">
        <v>102</v>
      </c>
      <c r="E19" s="69">
        <v>12</v>
      </c>
      <c r="F19" s="70">
        <v>1.86</v>
      </c>
      <c r="G19" s="23">
        <f t="shared" si="0"/>
        <v>2276.6400000000003</v>
      </c>
    </row>
    <row r="20" spans="1:7" ht="12">
      <c r="A20" s="21">
        <v>10</v>
      </c>
      <c r="B20" s="68" t="s">
        <v>117</v>
      </c>
      <c r="C20" s="16" t="s">
        <v>109</v>
      </c>
      <c r="D20" s="69">
        <v>22</v>
      </c>
      <c r="E20" s="69">
        <v>2</v>
      </c>
      <c r="F20" s="70">
        <v>2.77</v>
      </c>
      <c r="G20" s="23">
        <f t="shared" si="0"/>
        <v>121.88</v>
      </c>
    </row>
    <row r="21" spans="1:7" ht="12">
      <c r="A21" s="21">
        <v>11</v>
      </c>
      <c r="B21" s="68" t="s">
        <v>118</v>
      </c>
      <c r="C21" s="16" t="s">
        <v>109</v>
      </c>
      <c r="D21" s="69">
        <v>30</v>
      </c>
      <c r="E21" s="69">
        <v>12</v>
      </c>
      <c r="F21" s="70">
        <v>1.2</v>
      </c>
      <c r="G21" s="23">
        <f t="shared" si="0"/>
        <v>432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57114.084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67394.61912</v>
      </c>
    </row>
    <row r="24" spans="1:7" ht="12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1.2190619188191882</v>
      </c>
    </row>
    <row r="25" spans="1:7" ht="13.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2.75" customHeight="1">
      <c r="A27" s="73" t="s">
        <v>16</v>
      </c>
      <c r="B27" s="27" t="s">
        <v>13</v>
      </c>
      <c r="C27" s="16" t="s">
        <v>11</v>
      </c>
      <c r="D27" s="69">
        <f>C5</f>
        <v>4607</v>
      </c>
      <c r="E27" s="23"/>
      <c r="F27" s="74">
        <v>1.09</v>
      </c>
      <c r="G27" s="25">
        <f>F27*D27*12</f>
        <v>60259.56</v>
      </c>
    </row>
    <row r="28" spans="1:7" ht="12" customHeight="1">
      <c r="A28" s="72" t="s">
        <v>18</v>
      </c>
      <c r="B28" s="27" t="s">
        <v>15</v>
      </c>
      <c r="C28" s="16" t="s">
        <v>11</v>
      </c>
      <c r="D28" s="69">
        <f>C5</f>
        <v>4607</v>
      </c>
      <c r="E28" s="23"/>
      <c r="F28" s="74">
        <v>0.12</v>
      </c>
      <c r="G28" s="25">
        <f>F28*D28*12</f>
        <v>6634.08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4.25" customHeight="1">
      <c r="A30" s="26">
        <v>1</v>
      </c>
      <c r="B30" s="75" t="s">
        <v>125</v>
      </c>
      <c r="C30" s="76" t="s">
        <v>80</v>
      </c>
      <c r="D30" s="69">
        <v>237</v>
      </c>
      <c r="E30" s="69">
        <v>1</v>
      </c>
      <c r="F30" s="128">
        <v>1.72</v>
      </c>
      <c r="G30" s="23">
        <f>D30*E30*F30</f>
        <v>407.64</v>
      </c>
    </row>
    <row r="31" spans="1:7" ht="12">
      <c r="A31" s="26">
        <v>2</v>
      </c>
      <c r="B31" s="75" t="s">
        <v>126</v>
      </c>
      <c r="C31" s="77" t="s">
        <v>80</v>
      </c>
      <c r="D31" s="69">
        <v>237</v>
      </c>
      <c r="E31" s="69">
        <v>28</v>
      </c>
      <c r="F31" s="128">
        <v>0.14</v>
      </c>
      <c r="G31" s="23">
        <f aca="true" t="shared" si="1" ref="G31:G52">D31*E31*F31</f>
        <v>929.0400000000001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237</v>
      </c>
      <c r="E32" s="69">
        <v>10</v>
      </c>
      <c r="F32" s="128">
        <v>0.69</v>
      </c>
      <c r="G32" s="23">
        <f t="shared" si="1"/>
        <v>1635.3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352</v>
      </c>
      <c r="E33" s="69">
        <v>12</v>
      </c>
      <c r="F33" s="128">
        <v>0.69</v>
      </c>
      <c r="G33" s="23">
        <f>D33*E33*F33</f>
        <v>2914.56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6</v>
      </c>
      <c r="E34" s="69">
        <v>245</v>
      </c>
      <c r="F34" s="128">
        <v>3.28</v>
      </c>
      <c r="G34" s="23">
        <f t="shared" si="1"/>
        <v>4821.599999999999</v>
      </c>
    </row>
    <row r="35" spans="1:7" ht="12" customHeight="1">
      <c r="A35" s="26">
        <v>6</v>
      </c>
      <c r="B35" s="75" t="s">
        <v>130</v>
      </c>
      <c r="C35" s="77" t="s">
        <v>80</v>
      </c>
      <c r="D35" s="69">
        <v>940</v>
      </c>
      <c r="E35" s="69">
        <v>1</v>
      </c>
      <c r="F35" s="128">
        <v>1.2</v>
      </c>
      <c r="G35" s="23">
        <f t="shared" si="1"/>
        <v>1128</v>
      </c>
    </row>
    <row r="36" spans="1:7" ht="12" customHeight="1">
      <c r="A36" s="26">
        <v>7</v>
      </c>
      <c r="B36" s="75" t="s">
        <v>131</v>
      </c>
      <c r="C36" s="77" t="s">
        <v>80</v>
      </c>
      <c r="D36" s="69">
        <v>940</v>
      </c>
      <c r="E36" s="69">
        <v>122</v>
      </c>
      <c r="F36" s="128">
        <v>0.06</v>
      </c>
      <c r="G36" s="23">
        <f t="shared" si="1"/>
        <v>6880.8</v>
      </c>
    </row>
    <row r="37" spans="1:7" ht="12">
      <c r="A37" s="26">
        <v>8</v>
      </c>
      <c r="B37" s="75" t="s">
        <v>132</v>
      </c>
      <c r="C37" s="77" t="s">
        <v>133</v>
      </c>
      <c r="D37" s="69">
        <v>1.1</v>
      </c>
      <c r="E37" s="69">
        <v>3</v>
      </c>
      <c r="F37" s="128">
        <v>11.29</v>
      </c>
      <c r="G37" s="23">
        <f t="shared" si="1"/>
        <v>37.257</v>
      </c>
    </row>
    <row r="38" spans="1:7" ht="13.5" customHeight="1">
      <c r="A38" s="26">
        <v>9</v>
      </c>
      <c r="B38" s="75" t="s">
        <v>134</v>
      </c>
      <c r="C38" s="77" t="s">
        <v>129</v>
      </c>
      <c r="D38" s="69">
        <v>8</v>
      </c>
      <c r="E38" s="69">
        <v>1</v>
      </c>
      <c r="F38" s="128">
        <v>2.37</v>
      </c>
      <c r="G38" s="23">
        <f t="shared" si="1"/>
        <v>18.96</v>
      </c>
    </row>
    <row r="39" spans="1:7" ht="12">
      <c r="A39" s="26">
        <v>10</v>
      </c>
      <c r="B39" s="75" t="s">
        <v>135</v>
      </c>
      <c r="C39" s="77" t="s">
        <v>80</v>
      </c>
      <c r="D39" s="69">
        <v>352</v>
      </c>
      <c r="E39" s="69">
        <v>122</v>
      </c>
      <c r="F39" s="128">
        <v>0.14</v>
      </c>
      <c r="G39" s="23">
        <f t="shared" si="1"/>
        <v>6012.160000000001</v>
      </c>
    </row>
    <row r="40" spans="1:7" ht="12">
      <c r="A40" s="26">
        <v>11</v>
      </c>
      <c r="B40" s="75" t="s">
        <v>136</v>
      </c>
      <c r="C40" s="77" t="s">
        <v>80</v>
      </c>
      <c r="D40" s="69">
        <v>0</v>
      </c>
      <c r="E40" s="69">
        <v>28</v>
      </c>
      <c r="F40" s="128">
        <v>0.14</v>
      </c>
      <c r="G40" s="23">
        <f t="shared" si="1"/>
        <v>0</v>
      </c>
    </row>
    <row r="41" spans="1:7" ht="12">
      <c r="A41" s="26">
        <v>12</v>
      </c>
      <c r="B41" s="75" t="s">
        <v>137</v>
      </c>
      <c r="C41" s="77" t="s">
        <v>80</v>
      </c>
      <c r="D41" s="69">
        <v>352</v>
      </c>
      <c r="E41" s="69">
        <v>25</v>
      </c>
      <c r="F41" s="128">
        <v>0.69</v>
      </c>
      <c r="G41" s="23">
        <f t="shared" si="1"/>
        <v>6071.999999999999</v>
      </c>
    </row>
    <row r="42" spans="1:7" ht="12">
      <c r="A42" s="26">
        <v>13</v>
      </c>
      <c r="B42" s="75" t="s">
        <v>138</v>
      </c>
      <c r="C42" s="77" t="s">
        <v>133</v>
      </c>
      <c r="D42" s="69">
        <v>0.5</v>
      </c>
      <c r="E42" s="69">
        <v>36</v>
      </c>
      <c r="F42" s="128">
        <v>11.29</v>
      </c>
      <c r="G42" s="23">
        <f t="shared" si="1"/>
        <v>203.21999999999997</v>
      </c>
    </row>
    <row r="43" spans="1:7" ht="13.5" customHeight="1">
      <c r="A43" s="26">
        <v>14</v>
      </c>
      <c r="B43" s="75" t="s">
        <v>139</v>
      </c>
      <c r="C43" s="77" t="s">
        <v>80</v>
      </c>
      <c r="D43" s="69">
        <v>352</v>
      </c>
      <c r="E43" s="69">
        <v>36</v>
      </c>
      <c r="F43" s="128">
        <v>0.15</v>
      </c>
      <c r="G43" s="23">
        <f t="shared" si="1"/>
        <v>1900.8</v>
      </c>
    </row>
    <row r="44" spans="1:7" ht="13.5" customHeight="1">
      <c r="A44" s="26">
        <v>15</v>
      </c>
      <c r="B44" s="75" t="s">
        <v>140</v>
      </c>
      <c r="C44" s="77" t="s">
        <v>80</v>
      </c>
      <c r="D44" s="69">
        <v>0</v>
      </c>
      <c r="E44" s="69">
        <v>5</v>
      </c>
      <c r="F44" s="128">
        <v>2.02</v>
      </c>
      <c r="G44" s="23">
        <f t="shared" si="1"/>
        <v>0</v>
      </c>
    </row>
    <row r="45" spans="1:7" ht="13.5" customHeight="1">
      <c r="A45" s="26">
        <v>16</v>
      </c>
      <c r="B45" s="75" t="s">
        <v>141</v>
      </c>
      <c r="C45" s="77" t="s">
        <v>80</v>
      </c>
      <c r="D45" s="69">
        <v>25</v>
      </c>
      <c r="E45" s="69">
        <v>2</v>
      </c>
      <c r="F45" s="128">
        <v>4.8</v>
      </c>
      <c r="G45" s="23">
        <f t="shared" si="1"/>
        <v>240</v>
      </c>
    </row>
    <row r="46" spans="1:7" ht="12">
      <c r="A46" s="26">
        <v>17</v>
      </c>
      <c r="B46" s="75" t="s">
        <v>142</v>
      </c>
      <c r="C46" s="77" t="s">
        <v>80</v>
      </c>
      <c r="D46" s="69">
        <v>351</v>
      </c>
      <c r="E46" s="69">
        <v>72</v>
      </c>
      <c r="F46" s="128">
        <v>0.06</v>
      </c>
      <c r="G46" s="23">
        <f t="shared" si="1"/>
        <v>1516.32</v>
      </c>
    </row>
    <row r="47" spans="1:7" ht="24">
      <c r="A47" s="26">
        <v>18</v>
      </c>
      <c r="B47" s="78" t="s">
        <v>143</v>
      </c>
      <c r="C47" s="79" t="s">
        <v>133</v>
      </c>
      <c r="D47" s="69">
        <v>0.5</v>
      </c>
      <c r="E47" s="69">
        <v>1</v>
      </c>
      <c r="F47" s="129">
        <v>11.29</v>
      </c>
      <c r="G47" s="23">
        <f t="shared" si="1"/>
        <v>5.645</v>
      </c>
    </row>
    <row r="48" spans="1:7" ht="12">
      <c r="A48" s="26">
        <v>19</v>
      </c>
      <c r="B48" s="80" t="s">
        <v>144</v>
      </c>
      <c r="C48" s="59" t="s">
        <v>145</v>
      </c>
      <c r="D48" s="69">
        <v>12.56</v>
      </c>
      <c r="E48" s="69">
        <v>3</v>
      </c>
      <c r="F48" s="130">
        <v>27.3</v>
      </c>
      <c r="G48" s="23">
        <f t="shared" si="1"/>
        <v>1028.664</v>
      </c>
    </row>
    <row r="49" spans="1:7" ht="24">
      <c r="A49" s="26">
        <v>20</v>
      </c>
      <c r="B49" s="80" t="s">
        <v>197</v>
      </c>
      <c r="C49" s="59" t="s">
        <v>31</v>
      </c>
      <c r="D49" s="125">
        <v>0</v>
      </c>
      <c r="E49" s="69">
        <v>2</v>
      </c>
      <c r="F49" s="119">
        <v>666.64</v>
      </c>
      <c r="G49" s="23">
        <f t="shared" si="1"/>
        <v>0</v>
      </c>
    </row>
    <row r="50" spans="1:7" ht="24">
      <c r="A50" s="26">
        <v>21</v>
      </c>
      <c r="B50" s="80" t="s">
        <v>146</v>
      </c>
      <c r="C50" s="59" t="s">
        <v>31</v>
      </c>
      <c r="D50" s="125">
        <v>0</v>
      </c>
      <c r="E50" s="69">
        <v>6</v>
      </c>
      <c r="F50" s="119">
        <v>506.11</v>
      </c>
      <c r="G50" s="23">
        <f t="shared" si="1"/>
        <v>0</v>
      </c>
    </row>
    <row r="51" spans="1:7" ht="23.25" customHeight="1">
      <c r="A51" s="26">
        <v>22</v>
      </c>
      <c r="B51" s="80" t="s">
        <v>147</v>
      </c>
      <c r="C51" s="59" t="s">
        <v>31</v>
      </c>
      <c r="D51" s="125">
        <v>0</v>
      </c>
      <c r="E51" s="69">
        <v>5</v>
      </c>
      <c r="F51" s="119">
        <v>789.32</v>
      </c>
      <c r="G51" s="23">
        <f t="shared" si="1"/>
        <v>0</v>
      </c>
    </row>
    <row r="52" spans="1:7" ht="14.25" customHeight="1">
      <c r="A52" s="26">
        <v>23</v>
      </c>
      <c r="B52" s="81" t="s">
        <v>148</v>
      </c>
      <c r="C52" s="59" t="s">
        <v>66</v>
      </c>
      <c r="D52" s="69">
        <v>1.5</v>
      </c>
      <c r="E52" s="69">
        <v>1</v>
      </c>
      <c r="F52" s="130">
        <v>208.49</v>
      </c>
      <c r="G52" s="23">
        <f t="shared" si="1"/>
        <v>312.735</v>
      </c>
    </row>
    <row r="53" spans="1:7" ht="12" customHeight="1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36064.700999999994</v>
      </c>
    </row>
    <row r="54" spans="1:7" ht="13.5" customHeight="1">
      <c r="A54" s="26"/>
      <c r="B54" s="71" t="s">
        <v>120</v>
      </c>
      <c r="C54" s="59"/>
      <c r="D54" s="23"/>
      <c r="E54" s="23"/>
      <c r="F54" s="82"/>
      <c r="G54" s="25">
        <f>G53*1.18</f>
        <v>42556.34717999999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0.769776918819188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1284</v>
      </c>
      <c r="E56" s="23"/>
      <c r="F56" s="83">
        <v>0.68</v>
      </c>
      <c r="G56" s="25">
        <f>F56*D56*12</f>
        <v>10477.440000000002</v>
      </c>
    </row>
    <row r="57" spans="1:7" ht="13.5" customHeight="1">
      <c r="A57" s="73"/>
      <c r="B57" s="27"/>
      <c r="C57" s="16" t="s">
        <v>11</v>
      </c>
      <c r="D57" s="23"/>
      <c r="E57" s="23"/>
      <c r="F57" s="24"/>
      <c r="G57" s="25">
        <f>G56/C5/12</f>
        <v>0.18952029520295208</v>
      </c>
    </row>
    <row r="58" spans="1:7" ht="13.5" customHeight="1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2.75" customHeight="1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">
      <c r="A60" s="34">
        <v>1</v>
      </c>
      <c r="B60" s="35" t="s">
        <v>26</v>
      </c>
      <c r="C60" s="84" t="s">
        <v>27</v>
      </c>
      <c r="D60" s="85">
        <v>200</v>
      </c>
      <c r="E60" s="84"/>
      <c r="F60" s="86">
        <v>23.74</v>
      </c>
      <c r="G60" s="87">
        <f>D60*F60</f>
        <v>4748</v>
      </c>
    </row>
    <row r="61" spans="1:7" ht="12">
      <c r="A61" s="34">
        <v>2</v>
      </c>
      <c r="B61" s="35" t="s">
        <v>28</v>
      </c>
      <c r="C61" s="84" t="s">
        <v>27</v>
      </c>
      <c r="D61" s="85">
        <v>15</v>
      </c>
      <c r="E61" s="84"/>
      <c r="F61" s="86">
        <v>62.95</v>
      </c>
      <c r="G61" s="87">
        <f aca="true" t="shared" si="2" ref="G61:G74">D61*F61</f>
        <v>944.25</v>
      </c>
    </row>
    <row r="62" spans="1:7" ht="12.75" customHeight="1">
      <c r="A62" s="36">
        <v>3</v>
      </c>
      <c r="B62" s="37" t="s">
        <v>154</v>
      </c>
      <c r="C62" s="84" t="s">
        <v>155</v>
      </c>
      <c r="D62" s="85">
        <v>90</v>
      </c>
      <c r="E62" s="84"/>
      <c r="F62" s="86">
        <v>12.64</v>
      </c>
      <c r="G62" s="87">
        <f t="shared" si="2"/>
        <v>1137.6000000000001</v>
      </c>
    </row>
    <row r="63" spans="1:7" ht="13.5" customHeight="1">
      <c r="A63" s="34">
        <v>4</v>
      </c>
      <c r="B63" s="37" t="s">
        <v>29</v>
      </c>
      <c r="C63" s="84" t="s">
        <v>30</v>
      </c>
      <c r="D63" s="85">
        <v>90</v>
      </c>
      <c r="E63" s="84"/>
      <c r="F63" s="86">
        <v>12.64</v>
      </c>
      <c r="G63" s="87">
        <f t="shared" si="2"/>
        <v>1137.6000000000001</v>
      </c>
    </row>
    <row r="64" spans="1:7" ht="24">
      <c r="A64" s="34">
        <v>5</v>
      </c>
      <c r="B64" s="35" t="s">
        <v>156</v>
      </c>
      <c r="C64" s="84" t="s">
        <v>31</v>
      </c>
      <c r="D64" s="127">
        <v>1.284</v>
      </c>
      <c r="E64" s="84"/>
      <c r="F64" s="86">
        <v>1264.03</v>
      </c>
      <c r="G64" s="87">
        <f t="shared" si="2"/>
        <v>1623.01452</v>
      </c>
    </row>
    <row r="65" spans="1:7" ht="12" customHeight="1">
      <c r="A65" s="36">
        <v>6</v>
      </c>
      <c r="B65" s="38" t="s">
        <v>32</v>
      </c>
      <c r="C65" s="84" t="s">
        <v>33</v>
      </c>
      <c r="D65" s="85">
        <v>0.3</v>
      </c>
      <c r="E65" s="84"/>
      <c r="F65" s="86">
        <v>1422.03</v>
      </c>
      <c r="G65" s="87">
        <f t="shared" si="2"/>
        <v>426.609</v>
      </c>
    </row>
    <row r="66" spans="1:7" ht="12">
      <c r="A66" s="34">
        <v>7</v>
      </c>
      <c r="B66" s="35" t="s">
        <v>34</v>
      </c>
      <c r="C66" s="84" t="s">
        <v>35</v>
      </c>
      <c r="D66" s="85">
        <v>2</v>
      </c>
      <c r="E66" s="84"/>
      <c r="F66" s="86">
        <v>15.33</v>
      </c>
      <c r="G66" s="87">
        <f t="shared" si="2"/>
        <v>30.66</v>
      </c>
    </row>
    <row r="67" spans="1:7" ht="14.25" customHeight="1">
      <c r="A67" s="34">
        <v>8</v>
      </c>
      <c r="B67" s="35" t="s">
        <v>157</v>
      </c>
      <c r="C67" s="84" t="s">
        <v>36</v>
      </c>
      <c r="D67" s="85"/>
      <c r="E67" s="84"/>
      <c r="F67" s="86">
        <v>126.01</v>
      </c>
      <c r="G67" s="87">
        <f t="shared" si="2"/>
        <v>0</v>
      </c>
    </row>
    <row r="68" spans="1:7" ht="12.75" customHeight="1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2">
      <c r="A70" s="34">
        <v>11</v>
      </c>
      <c r="B70" s="40" t="s">
        <v>164</v>
      </c>
      <c r="C70" s="84" t="s">
        <v>39</v>
      </c>
      <c r="D70" s="88">
        <v>1</v>
      </c>
      <c r="E70" s="84"/>
      <c r="F70" s="89">
        <v>342.87</v>
      </c>
      <c r="G70" s="87">
        <f>D70*F70</f>
        <v>342.87</v>
      </c>
    </row>
    <row r="71" spans="1:7" ht="13.5" customHeight="1">
      <c r="A71" s="34">
        <v>12</v>
      </c>
      <c r="B71" s="35" t="s">
        <v>160</v>
      </c>
      <c r="C71" s="84" t="s">
        <v>62</v>
      </c>
      <c r="D71" s="85">
        <v>14.04</v>
      </c>
      <c r="E71" s="84"/>
      <c r="F71" s="86">
        <v>34.6</v>
      </c>
      <c r="G71" s="87">
        <f t="shared" si="2"/>
        <v>485.784</v>
      </c>
    </row>
    <row r="72" spans="1:7" ht="14.25" customHeight="1">
      <c r="A72" s="39">
        <v>13</v>
      </c>
      <c r="B72" s="35" t="s">
        <v>161</v>
      </c>
      <c r="C72" s="84" t="s">
        <v>27</v>
      </c>
      <c r="D72" s="85">
        <v>1</v>
      </c>
      <c r="E72" s="84"/>
      <c r="F72" s="86">
        <v>662.03</v>
      </c>
      <c r="G72" s="87">
        <f t="shared" si="2"/>
        <v>662.03</v>
      </c>
    </row>
    <row r="73" spans="1:7" ht="14.25" customHeight="1">
      <c r="A73" s="34">
        <v>14</v>
      </c>
      <c r="B73" s="40" t="s">
        <v>162</v>
      </c>
      <c r="C73" s="84" t="s">
        <v>27</v>
      </c>
      <c r="D73" s="85">
        <v>30</v>
      </c>
      <c r="E73" s="84"/>
      <c r="F73" s="86">
        <v>3.79</v>
      </c>
      <c r="G73" s="87">
        <f t="shared" si="2"/>
        <v>113.7</v>
      </c>
    </row>
    <row r="74" spans="1:7" ht="13.5" customHeight="1">
      <c r="A74" s="34">
        <v>15</v>
      </c>
      <c r="B74" s="35" t="s">
        <v>163</v>
      </c>
      <c r="C74" s="84" t="s">
        <v>38</v>
      </c>
      <c r="D74" s="85">
        <v>15</v>
      </c>
      <c r="E74" s="84"/>
      <c r="F74" s="86">
        <v>20</v>
      </c>
      <c r="G74" s="87">
        <f t="shared" si="2"/>
        <v>300</v>
      </c>
    </row>
    <row r="75" spans="1:7" ht="12">
      <c r="A75" s="37"/>
      <c r="B75" s="44" t="s">
        <v>165</v>
      </c>
      <c r="C75" s="84"/>
      <c r="D75" s="90"/>
      <c r="E75" s="91"/>
      <c r="F75" s="92"/>
      <c r="G75" s="92">
        <f>SUM(G60:G74)</f>
        <v>11952.117520000003</v>
      </c>
    </row>
    <row r="76" spans="1:7" ht="12">
      <c r="A76" s="37"/>
      <c r="B76" s="94" t="s">
        <v>166</v>
      </c>
      <c r="C76" s="95"/>
      <c r="D76" s="96"/>
      <c r="E76" s="97"/>
      <c r="F76" s="98"/>
      <c r="G76" s="99">
        <f>(G75*15%)+G75</f>
        <v>13744.935148000004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16219.023474640004</v>
      </c>
    </row>
    <row r="78" spans="1:7" ht="12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0.29337644661457213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14.25" customHeight="1">
      <c r="A80" s="37">
        <v>1</v>
      </c>
      <c r="B80" s="43" t="s">
        <v>41</v>
      </c>
      <c r="C80" s="105" t="s">
        <v>42</v>
      </c>
      <c r="D80" s="108">
        <v>17.4</v>
      </c>
      <c r="E80" s="60"/>
      <c r="F80" s="106">
        <v>632.01</v>
      </c>
      <c r="G80" s="107">
        <f>D80*F80</f>
        <v>10996.973999999998</v>
      </c>
    </row>
    <row r="81" spans="1:7" ht="12.75" customHeight="1">
      <c r="A81" s="37">
        <v>2</v>
      </c>
      <c r="B81" s="43" t="s">
        <v>43</v>
      </c>
      <c r="C81" s="105" t="s">
        <v>44</v>
      </c>
      <c r="D81" s="106">
        <v>4</v>
      </c>
      <c r="E81" s="60"/>
      <c r="F81" s="106">
        <v>237.65</v>
      </c>
      <c r="G81" s="107">
        <f aca="true" t="shared" si="3" ref="G81:G98">D81*F81</f>
        <v>950.6</v>
      </c>
    </row>
    <row r="82" spans="1:7" ht="14.25" customHeight="1">
      <c r="A82" s="37">
        <v>3</v>
      </c>
      <c r="B82" s="43" t="s">
        <v>45</v>
      </c>
      <c r="C82" s="105" t="s">
        <v>44</v>
      </c>
      <c r="D82" s="106">
        <v>1</v>
      </c>
      <c r="E82" s="60"/>
      <c r="F82" s="106">
        <v>264.4</v>
      </c>
      <c r="G82" s="107">
        <f t="shared" si="3"/>
        <v>264.4</v>
      </c>
    </row>
    <row r="83" spans="1:7" ht="13.5" customHeight="1">
      <c r="A83" s="37">
        <v>4</v>
      </c>
      <c r="B83" s="43" t="s">
        <v>46</v>
      </c>
      <c r="C83" s="105" t="s">
        <v>47</v>
      </c>
      <c r="D83" s="106">
        <v>16</v>
      </c>
      <c r="E83" s="60"/>
      <c r="F83" s="106">
        <v>23.9</v>
      </c>
      <c r="G83" s="107">
        <f t="shared" si="3"/>
        <v>382.4</v>
      </c>
    </row>
    <row r="84" spans="1:7" ht="13.5" customHeight="1">
      <c r="A84" s="37">
        <v>5</v>
      </c>
      <c r="B84" s="43" t="s">
        <v>48</v>
      </c>
      <c r="C84" s="105" t="s">
        <v>49</v>
      </c>
      <c r="D84" s="106">
        <v>35</v>
      </c>
      <c r="E84" s="60"/>
      <c r="F84" s="106">
        <v>44.44</v>
      </c>
      <c r="G84" s="107">
        <f t="shared" si="3"/>
        <v>1555.3999999999999</v>
      </c>
    </row>
    <row r="85" spans="1:7" ht="12.7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2" customHeight="1">
      <c r="A86" s="37">
        <v>7</v>
      </c>
      <c r="B86" s="43" t="s">
        <v>52</v>
      </c>
      <c r="C86" s="105" t="s">
        <v>53</v>
      </c>
      <c r="D86" s="106">
        <v>8</v>
      </c>
      <c r="E86" s="60"/>
      <c r="F86" s="106">
        <v>152.63</v>
      </c>
      <c r="G86" s="107">
        <f t="shared" si="3"/>
        <v>1221.04</v>
      </c>
    </row>
    <row r="87" spans="1:7" ht="14.25" customHeight="1">
      <c r="A87" s="37">
        <v>8</v>
      </c>
      <c r="B87" s="43" t="s">
        <v>54</v>
      </c>
      <c r="C87" s="105" t="s">
        <v>47</v>
      </c>
      <c r="D87" s="106">
        <v>5</v>
      </c>
      <c r="E87" s="60"/>
      <c r="F87" s="106">
        <v>116.62</v>
      </c>
      <c r="G87" s="107">
        <f t="shared" si="3"/>
        <v>583.1</v>
      </c>
    </row>
    <row r="88" spans="1:7" ht="12.75" customHeight="1">
      <c r="A88" s="37">
        <v>9</v>
      </c>
      <c r="B88" s="43" t="s">
        <v>55</v>
      </c>
      <c r="C88" s="105" t="s">
        <v>47</v>
      </c>
      <c r="D88" s="106">
        <v>1</v>
      </c>
      <c r="E88" s="60"/>
      <c r="F88" s="106">
        <v>119.06</v>
      </c>
      <c r="G88" s="107">
        <f t="shared" si="3"/>
        <v>119.06</v>
      </c>
    </row>
    <row r="89" spans="1:7" ht="12" customHeight="1">
      <c r="A89" s="37">
        <v>10</v>
      </c>
      <c r="B89" s="43" t="s">
        <v>56</v>
      </c>
      <c r="C89" s="105" t="s">
        <v>57</v>
      </c>
      <c r="D89" s="106">
        <v>15</v>
      </c>
      <c r="E89" s="60"/>
      <c r="F89" s="106">
        <v>91.64</v>
      </c>
      <c r="G89" s="107">
        <f t="shared" si="3"/>
        <v>1374.6</v>
      </c>
    </row>
    <row r="90" spans="1:7" ht="12.75" customHeight="1">
      <c r="A90" s="37">
        <v>11</v>
      </c>
      <c r="B90" s="43" t="s">
        <v>58</v>
      </c>
      <c r="C90" s="105" t="s">
        <v>59</v>
      </c>
      <c r="D90" s="106">
        <v>24</v>
      </c>
      <c r="E90" s="60"/>
      <c r="F90" s="106">
        <v>148.11</v>
      </c>
      <c r="G90" s="107">
        <f t="shared" si="3"/>
        <v>3554.6400000000003</v>
      </c>
    </row>
    <row r="91" spans="1:7" ht="12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12" customHeight="1">
      <c r="A92" s="37">
        <v>13</v>
      </c>
      <c r="B92" s="43" t="s">
        <v>168</v>
      </c>
      <c r="C92" s="105" t="s">
        <v>61</v>
      </c>
      <c r="D92" s="108">
        <v>0.0005</v>
      </c>
      <c r="E92" s="60"/>
      <c r="F92" s="106">
        <v>101100.44</v>
      </c>
      <c r="G92" s="107">
        <f t="shared" si="3"/>
        <v>50.55022</v>
      </c>
    </row>
    <row r="93" spans="1:7" ht="12.75" customHeight="1">
      <c r="A93" s="37">
        <v>14</v>
      </c>
      <c r="B93" s="43" t="s">
        <v>63</v>
      </c>
      <c r="C93" s="105" t="s">
        <v>57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200</v>
      </c>
      <c r="E94" s="60"/>
      <c r="F94" s="106">
        <v>43.04</v>
      </c>
      <c r="G94" s="107">
        <f t="shared" si="3"/>
        <v>8608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4.25" customHeight="1">
      <c r="A96" s="37">
        <v>17</v>
      </c>
      <c r="B96" s="43" t="s">
        <v>67</v>
      </c>
      <c r="C96" s="105" t="s">
        <v>66</v>
      </c>
      <c r="D96" s="106">
        <v>1.2</v>
      </c>
      <c r="E96" s="60"/>
      <c r="F96" s="106">
        <v>302.02</v>
      </c>
      <c r="G96" s="107">
        <f t="shared" si="3"/>
        <v>362.424</v>
      </c>
    </row>
    <row r="97" spans="1:7" ht="12">
      <c r="A97" s="37">
        <v>18</v>
      </c>
      <c r="B97" s="43" t="s">
        <v>169</v>
      </c>
      <c r="C97" s="105" t="s">
        <v>51</v>
      </c>
      <c r="D97" s="106">
        <v>134</v>
      </c>
      <c r="E97" s="60"/>
      <c r="F97" s="106">
        <v>52.68</v>
      </c>
      <c r="G97" s="107">
        <f t="shared" si="3"/>
        <v>7059.12</v>
      </c>
    </row>
    <row r="98" spans="1:7" ht="13.5" customHeight="1">
      <c r="A98" s="37">
        <v>19</v>
      </c>
      <c r="B98" s="43" t="s">
        <v>170</v>
      </c>
      <c r="C98" s="105" t="s">
        <v>62</v>
      </c>
      <c r="D98" s="106">
        <v>100</v>
      </c>
      <c r="E98" s="60"/>
      <c r="F98" s="106">
        <v>7.12</v>
      </c>
      <c r="G98" s="107">
        <f t="shared" si="3"/>
        <v>712</v>
      </c>
    </row>
    <row r="99" spans="1:7" ht="12.75" customHeight="1">
      <c r="A99" s="37"/>
      <c r="B99" s="44" t="s">
        <v>165</v>
      </c>
      <c r="C99" s="109"/>
      <c r="D99" s="59"/>
      <c r="E99" s="59"/>
      <c r="F99" s="109"/>
      <c r="G99" s="107">
        <f>SUM(G80:G98)</f>
        <v>39968.45821999999</v>
      </c>
    </row>
    <row r="100" spans="1:7" ht="12.75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45963.72695299999</v>
      </c>
    </row>
    <row r="101" spans="1:7" ht="12.75" customHeight="1">
      <c r="A101" s="37"/>
      <c r="B101" s="94" t="s">
        <v>120</v>
      </c>
      <c r="C101" s="109"/>
      <c r="D101" s="59"/>
      <c r="E101" s="59"/>
      <c r="F101" s="109"/>
      <c r="G101" s="63">
        <f>G100*1.18</f>
        <v>54237.19780453999</v>
      </c>
    </row>
    <row r="102" spans="1:7" ht="12" customHeight="1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0.9810650062321827</v>
      </c>
    </row>
    <row r="103" spans="1:7" ht="13.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24">
      <c r="A104" s="37">
        <v>1</v>
      </c>
      <c r="B104" s="43" t="s">
        <v>69</v>
      </c>
      <c r="C104" s="105" t="s">
        <v>42</v>
      </c>
      <c r="D104" s="108">
        <v>12.232</v>
      </c>
      <c r="E104" s="60"/>
      <c r="F104" s="106">
        <v>632.01</v>
      </c>
      <c r="G104" s="107">
        <f>D104*F104</f>
        <v>7730.746319999999</v>
      </c>
    </row>
    <row r="105" spans="1:7" ht="12.75" customHeight="1">
      <c r="A105" s="37">
        <v>2</v>
      </c>
      <c r="B105" s="43" t="s">
        <v>70</v>
      </c>
      <c r="C105" s="105" t="s">
        <v>71</v>
      </c>
      <c r="D105" s="106">
        <v>3</v>
      </c>
      <c r="E105" s="60"/>
      <c r="F105" s="106">
        <v>1387.16</v>
      </c>
      <c r="G105" s="107">
        <f aca="true" t="shared" si="4" ref="G105:G114">D105*F105</f>
        <v>4161.4800000000005</v>
      </c>
    </row>
    <row r="106" spans="1:7" ht="12">
      <c r="A106" s="37">
        <v>3</v>
      </c>
      <c r="B106" s="43" t="s">
        <v>72</v>
      </c>
      <c r="C106" s="105" t="s">
        <v>71</v>
      </c>
      <c r="D106" s="106">
        <v>9</v>
      </c>
      <c r="E106" s="60"/>
      <c r="F106" s="106">
        <v>186.44</v>
      </c>
      <c r="G106" s="107">
        <f t="shared" si="4"/>
        <v>1677.96</v>
      </c>
    </row>
    <row r="107" spans="1:7" ht="12">
      <c r="A107" s="37">
        <v>4</v>
      </c>
      <c r="B107" s="43" t="s">
        <v>73</v>
      </c>
      <c r="C107" s="105" t="s">
        <v>74</v>
      </c>
      <c r="D107" s="106">
        <v>30</v>
      </c>
      <c r="E107" s="60"/>
      <c r="F107" s="106">
        <v>88.48</v>
      </c>
      <c r="G107" s="107">
        <f t="shared" si="4"/>
        <v>2654.4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64</v>
      </c>
      <c r="E108" s="60"/>
      <c r="F108" s="106">
        <v>41.17</v>
      </c>
      <c r="G108" s="107">
        <f t="shared" si="4"/>
        <v>2634.88</v>
      </c>
    </row>
    <row r="109" spans="1:7" ht="12">
      <c r="A109" s="37">
        <v>6</v>
      </c>
      <c r="B109" s="43" t="s">
        <v>76</v>
      </c>
      <c r="C109" s="105" t="s">
        <v>57</v>
      </c>
      <c r="D109" s="106">
        <v>10</v>
      </c>
      <c r="E109" s="60"/>
      <c r="F109" s="106">
        <v>237.09</v>
      </c>
      <c r="G109" s="107">
        <f t="shared" si="4"/>
        <v>2370.9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4.25" customHeight="1">
      <c r="A111" s="37">
        <v>8</v>
      </c>
      <c r="B111" s="43" t="s">
        <v>78</v>
      </c>
      <c r="C111" s="105" t="s">
        <v>57</v>
      </c>
      <c r="D111" s="106">
        <v>20</v>
      </c>
      <c r="E111" s="60"/>
      <c r="F111" s="106">
        <v>47.87</v>
      </c>
      <c r="G111" s="107">
        <f t="shared" si="4"/>
        <v>957.4</v>
      </c>
    </row>
    <row r="112" spans="1:7" ht="12.75" customHeight="1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3.5" customHeight="1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12.6</v>
      </c>
      <c r="E114" s="60"/>
      <c r="F114" s="106">
        <v>46</v>
      </c>
      <c r="G114" s="107">
        <f t="shared" si="4"/>
        <v>579.6</v>
      </c>
    </row>
    <row r="115" spans="1:7" ht="13.5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23147.54632</v>
      </c>
    </row>
    <row r="116" spans="1:7" ht="12">
      <c r="A116" s="37"/>
      <c r="B116" s="94" t="s">
        <v>166</v>
      </c>
      <c r="C116" s="59"/>
      <c r="D116" s="59"/>
      <c r="E116" s="59"/>
      <c r="F116" s="109"/>
      <c r="G116" s="107">
        <f>G115*1.15</f>
        <v>26619.678268</v>
      </c>
    </row>
    <row r="117" spans="1:7" ht="13.5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31411.22035624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0.5681792264713118</v>
      </c>
    </row>
    <row r="119" spans="1:7" ht="24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2.75" customHeight="1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2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0.0800930442804428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2</v>
      </c>
      <c r="E128" s="115"/>
      <c r="F128" s="116">
        <v>76.72</v>
      </c>
      <c r="G128" s="46">
        <f>D128*F128</f>
        <v>153.44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5</v>
      </c>
      <c r="E129" s="115"/>
      <c r="F129" s="116">
        <v>26.86</v>
      </c>
      <c r="G129" s="46">
        <f aca="true" t="shared" si="5" ref="G129:G149">D129*F129</f>
        <v>134.3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5</v>
      </c>
      <c r="E130" s="115"/>
      <c r="F130" s="116">
        <v>26.86</v>
      </c>
      <c r="G130" s="46">
        <f t="shared" si="5"/>
        <v>134.3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2</v>
      </c>
      <c r="E131" s="115"/>
      <c r="F131" s="116">
        <v>170.07</v>
      </c>
      <c r="G131" s="46">
        <f t="shared" si="5"/>
        <v>340.14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2</v>
      </c>
      <c r="E132" s="115"/>
      <c r="F132" s="116">
        <v>187.76</v>
      </c>
      <c r="G132" s="46">
        <f t="shared" si="5"/>
        <v>375.52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6</v>
      </c>
      <c r="E133" s="115"/>
      <c r="F133" s="116">
        <v>79</v>
      </c>
      <c r="G133" s="46">
        <f t="shared" si="5"/>
        <v>474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220</v>
      </c>
      <c r="E134" s="115"/>
      <c r="F134" s="116">
        <v>1.9</v>
      </c>
      <c r="G134" s="46">
        <f t="shared" si="5"/>
        <v>418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0</v>
      </c>
      <c r="E136" s="115"/>
      <c r="F136" s="118">
        <v>196.93</v>
      </c>
      <c r="G136" s="46">
        <f t="shared" si="5"/>
        <v>0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126</v>
      </c>
      <c r="E137" s="115"/>
      <c r="F137" s="118">
        <v>12.64</v>
      </c>
      <c r="G137" s="46">
        <f t="shared" si="5"/>
        <v>1592.64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1</v>
      </c>
      <c r="E139" s="115"/>
      <c r="F139" s="118">
        <v>91.06</v>
      </c>
      <c r="G139" s="46">
        <f t="shared" si="5"/>
        <v>91.06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2</v>
      </c>
      <c r="E140" s="115"/>
      <c r="F140" s="118">
        <v>75.06</v>
      </c>
      <c r="G140" s="46">
        <f t="shared" si="5"/>
        <v>150.12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1</v>
      </c>
      <c r="E141" s="115"/>
      <c r="F141" s="118">
        <v>350.26</v>
      </c>
      <c r="G141" s="46">
        <f t="shared" si="5"/>
        <v>350.26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0</v>
      </c>
      <c r="E142" s="115"/>
      <c r="F142" s="118">
        <v>160.04</v>
      </c>
      <c r="G142" s="46">
        <f t="shared" si="5"/>
        <v>0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0</v>
      </c>
      <c r="E143" s="115"/>
      <c r="F143" s="118">
        <v>120.82</v>
      </c>
      <c r="G143" s="46">
        <f t="shared" si="5"/>
        <v>0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4</v>
      </c>
      <c r="E144" s="115"/>
      <c r="F144" s="118">
        <v>59.91</v>
      </c>
      <c r="G144" s="46">
        <f t="shared" si="5"/>
        <v>239.64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2.8</v>
      </c>
      <c r="E145" s="115"/>
      <c r="F145" s="118">
        <v>632.01</v>
      </c>
      <c r="G145" s="46">
        <f t="shared" si="5"/>
        <v>1769.628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11</v>
      </c>
      <c r="E146" s="115"/>
      <c r="F146" s="118">
        <v>31.6</v>
      </c>
      <c r="G146" s="46">
        <f t="shared" si="5"/>
        <v>347.6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1</v>
      </c>
      <c r="E147" s="115"/>
      <c r="F147" s="120">
        <v>221.81</v>
      </c>
      <c r="G147" s="46">
        <f t="shared" si="5"/>
        <v>221.81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6</v>
      </c>
      <c r="E149" s="115"/>
      <c r="F149" s="120">
        <v>52.14</v>
      </c>
      <c r="G149" s="46">
        <f t="shared" si="5"/>
        <v>312.84000000000003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7161.478000000001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8235.699700000001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9718.125646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0.17578550115765865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4607</v>
      </c>
      <c r="E154" s="23"/>
      <c r="F154" s="74">
        <v>1.94</v>
      </c>
      <c r="G154" s="54">
        <f>D154*F154*12</f>
        <v>107250.95999999999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4607</v>
      </c>
      <c r="E156" s="23"/>
      <c r="F156" s="74">
        <v>2.54</v>
      </c>
      <c r="G156" s="54">
        <f>D156*F156*12</f>
        <v>140421.36000000002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4607</v>
      </c>
      <c r="E158" s="23"/>
      <c r="F158" s="83">
        <v>1.43</v>
      </c>
      <c r="G158" s="25">
        <f>F158*D158*12</f>
        <v>79056.12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4607</v>
      </c>
      <c r="E160" s="23"/>
      <c r="F160" s="83">
        <v>0.95</v>
      </c>
      <c r="G160" s="25">
        <f>F160*D160*12</f>
        <v>52519.799999999996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682583.71744142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12.346858357597496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12.48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1.0103812076593695</v>
      </c>
    </row>
    <row r="169" spans="5:7" ht="12">
      <c r="E169" s="3"/>
      <c r="F169" s="2"/>
      <c r="G169" s="124"/>
    </row>
    <row r="171" ht="12">
      <c r="B171" s="4" t="s">
        <v>200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85">
      <selection activeCell="E101" sqref="E101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8515625" style="3" customWidth="1"/>
    <col min="5" max="5" width="9.28125" style="2" customWidth="1"/>
    <col min="6" max="6" width="8.7109375" style="5" customWidth="1"/>
    <col min="7" max="7" width="11.281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205</v>
      </c>
      <c r="E4" s="3"/>
      <c r="F4" s="2"/>
      <c r="G4" s="5"/>
    </row>
    <row r="5" spans="1:7" ht="12">
      <c r="A5" s="1"/>
      <c r="B5" s="7" t="s">
        <v>1</v>
      </c>
      <c r="C5" s="126">
        <v>4589.5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4.25" customHeight="1">
      <c r="A11" s="21">
        <v>1</v>
      </c>
      <c r="B11" s="68" t="s">
        <v>108</v>
      </c>
      <c r="C11" s="16" t="s">
        <v>109</v>
      </c>
      <c r="D11" s="69">
        <v>407.3</v>
      </c>
      <c r="E11" s="69">
        <v>288</v>
      </c>
      <c r="F11" s="69">
        <v>0.29</v>
      </c>
      <c r="G11" s="23">
        <f>D11*E11*F11</f>
        <v>34017.696</v>
      </c>
    </row>
    <row r="12" spans="1:7" ht="12">
      <c r="A12" s="21">
        <v>2</v>
      </c>
      <c r="B12" s="68" t="s">
        <v>110</v>
      </c>
      <c r="C12" s="16" t="s">
        <v>109</v>
      </c>
      <c r="D12" s="69">
        <v>407.3</v>
      </c>
      <c r="E12" s="69">
        <v>24</v>
      </c>
      <c r="F12" s="70">
        <v>1.15</v>
      </c>
      <c r="G12" s="23">
        <f aca="true" t="shared" si="0" ref="G12:G21">D12*E12*F12</f>
        <v>11241.48</v>
      </c>
    </row>
    <row r="13" spans="1:7" ht="14.25" customHeight="1">
      <c r="A13" s="21">
        <v>3</v>
      </c>
      <c r="B13" s="68" t="s">
        <v>111</v>
      </c>
      <c r="C13" s="16" t="s">
        <v>109</v>
      </c>
      <c r="D13" s="69">
        <v>33</v>
      </c>
      <c r="E13" s="69">
        <v>2</v>
      </c>
      <c r="F13" s="70">
        <v>14.36</v>
      </c>
      <c r="G13" s="23">
        <f t="shared" si="0"/>
        <v>947.76</v>
      </c>
    </row>
    <row r="14" spans="1:7" ht="12.75" customHeight="1">
      <c r="A14" s="21">
        <v>4</v>
      </c>
      <c r="B14" s="68" t="s">
        <v>202</v>
      </c>
      <c r="C14" s="16" t="s">
        <v>109</v>
      </c>
      <c r="D14" s="69">
        <v>40.7</v>
      </c>
      <c r="E14" s="69">
        <v>24</v>
      </c>
      <c r="F14" s="70">
        <v>0.93</v>
      </c>
      <c r="G14" s="23">
        <f t="shared" si="0"/>
        <v>908.4240000000001</v>
      </c>
    </row>
    <row r="15" spans="1:7" ht="13.5" customHeight="1">
      <c r="A15" s="21">
        <v>5</v>
      </c>
      <c r="B15" s="68" t="s">
        <v>112</v>
      </c>
      <c r="C15" s="16" t="s">
        <v>109</v>
      </c>
      <c r="D15" s="69">
        <v>42</v>
      </c>
      <c r="E15" s="69">
        <v>288</v>
      </c>
      <c r="F15" s="70">
        <v>0.29</v>
      </c>
      <c r="G15" s="23">
        <f t="shared" si="0"/>
        <v>3507.8399999999997</v>
      </c>
    </row>
    <row r="16" spans="1:7" ht="12.75" customHeight="1">
      <c r="A16" s="21">
        <v>6</v>
      </c>
      <c r="B16" s="68" t="s">
        <v>113</v>
      </c>
      <c r="C16" s="16" t="s">
        <v>109</v>
      </c>
      <c r="D16" s="69">
        <v>42</v>
      </c>
      <c r="E16" s="69">
        <v>14</v>
      </c>
      <c r="F16" s="70">
        <v>1.15</v>
      </c>
      <c r="G16" s="23">
        <f t="shared" si="0"/>
        <v>676.1999999999999</v>
      </c>
    </row>
    <row r="17" spans="1:7" ht="12">
      <c r="A17" s="21">
        <v>7</v>
      </c>
      <c r="B17" s="68" t="s">
        <v>114</v>
      </c>
      <c r="C17" s="16" t="s">
        <v>109</v>
      </c>
      <c r="D17" s="69">
        <v>568</v>
      </c>
      <c r="E17" s="69">
        <v>2</v>
      </c>
      <c r="F17" s="70">
        <v>1.6</v>
      </c>
      <c r="G17" s="23">
        <f t="shared" si="0"/>
        <v>1817.6000000000001</v>
      </c>
    </row>
    <row r="18" spans="1:7" ht="13.5" customHeight="1">
      <c r="A18" s="21">
        <v>8</v>
      </c>
      <c r="B18" s="68" t="s">
        <v>115</v>
      </c>
      <c r="C18" s="16" t="s">
        <v>109</v>
      </c>
      <c r="D18" s="69">
        <v>48</v>
      </c>
      <c r="E18" s="69">
        <v>2</v>
      </c>
      <c r="F18" s="70">
        <v>2.27</v>
      </c>
      <c r="G18" s="23">
        <f t="shared" si="0"/>
        <v>217.92000000000002</v>
      </c>
    </row>
    <row r="19" spans="1:7" ht="12">
      <c r="A19" s="21">
        <v>9</v>
      </c>
      <c r="B19" s="68" t="s">
        <v>116</v>
      </c>
      <c r="C19" s="16" t="s">
        <v>109</v>
      </c>
      <c r="D19" s="69">
        <v>102</v>
      </c>
      <c r="E19" s="69">
        <v>12</v>
      </c>
      <c r="F19" s="70">
        <v>1.86</v>
      </c>
      <c r="G19" s="23">
        <f t="shared" si="0"/>
        <v>2276.6400000000003</v>
      </c>
    </row>
    <row r="20" spans="1:7" ht="12">
      <c r="A20" s="21">
        <v>10</v>
      </c>
      <c r="B20" s="68" t="s">
        <v>117</v>
      </c>
      <c r="C20" s="16" t="s">
        <v>109</v>
      </c>
      <c r="D20" s="69">
        <v>21</v>
      </c>
      <c r="E20" s="69">
        <v>2</v>
      </c>
      <c r="F20" s="70">
        <v>2.77</v>
      </c>
      <c r="G20" s="23">
        <f t="shared" si="0"/>
        <v>116.34</v>
      </c>
    </row>
    <row r="21" spans="1:7" ht="12">
      <c r="A21" s="21">
        <v>11</v>
      </c>
      <c r="B21" s="68" t="s">
        <v>118</v>
      </c>
      <c r="C21" s="16" t="s">
        <v>109</v>
      </c>
      <c r="D21" s="69">
        <v>30</v>
      </c>
      <c r="E21" s="69">
        <v>12</v>
      </c>
      <c r="F21" s="70">
        <v>1.2</v>
      </c>
      <c r="G21" s="23">
        <f t="shared" si="0"/>
        <v>432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56159.899999999994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66268.68199999999</v>
      </c>
    </row>
    <row r="24" spans="1:7" ht="14.25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1.2032661873116168</v>
      </c>
    </row>
    <row r="25" spans="1:7" ht="13.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3.5" customHeight="1">
      <c r="A27" s="73" t="s">
        <v>16</v>
      </c>
      <c r="B27" s="27" t="s">
        <v>13</v>
      </c>
      <c r="C27" s="16" t="s">
        <v>11</v>
      </c>
      <c r="D27" s="69">
        <f>C5</f>
        <v>4589.5</v>
      </c>
      <c r="E27" s="23"/>
      <c r="F27" s="74">
        <v>1.09</v>
      </c>
      <c r="G27" s="25">
        <f>F27*D27*12</f>
        <v>60030.66</v>
      </c>
    </row>
    <row r="28" spans="1:7" ht="13.5" customHeight="1">
      <c r="A28" s="72" t="s">
        <v>18</v>
      </c>
      <c r="B28" s="27" t="s">
        <v>15</v>
      </c>
      <c r="C28" s="16" t="s">
        <v>11</v>
      </c>
      <c r="D28" s="69">
        <f>C5</f>
        <v>4589.5</v>
      </c>
      <c r="E28" s="23"/>
      <c r="F28" s="74">
        <v>0.12</v>
      </c>
      <c r="G28" s="25">
        <f>F28*D28*12</f>
        <v>6608.88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4.25" customHeight="1">
      <c r="A30" s="26">
        <v>1</v>
      </c>
      <c r="B30" s="75" t="s">
        <v>125</v>
      </c>
      <c r="C30" s="76" t="s">
        <v>80</v>
      </c>
      <c r="D30" s="69">
        <v>237</v>
      </c>
      <c r="E30" s="69">
        <v>1</v>
      </c>
      <c r="F30" s="128">
        <v>1.72</v>
      </c>
      <c r="G30" s="23">
        <f>D30*E30*F30</f>
        <v>407.64</v>
      </c>
    </row>
    <row r="31" spans="1:7" ht="12">
      <c r="A31" s="26">
        <v>2</v>
      </c>
      <c r="B31" s="75" t="s">
        <v>126</v>
      </c>
      <c r="C31" s="77" t="s">
        <v>80</v>
      </c>
      <c r="D31" s="69">
        <v>237</v>
      </c>
      <c r="E31" s="69">
        <v>28</v>
      </c>
      <c r="F31" s="128">
        <v>0.14</v>
      </c>
      <c r="G31" s="23">
        <f aca="true" t="shared" si="1" ref="G31:G52">D31*E31*F31</f>
        <v>929.0400000000001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237</v>
      </c>
      <c r="E32" s="69">
        <v>10</v>
      </c>
      <c r="F32" s="128">
        <v>0.69</v>
      </c>
      <c r="G32" s="23">
        <f t="shared" si="1"/>
        <v>1635.3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352</v>
      </c>
      <c r="E33" s="69">
        <v>12</v>
      </c>
      <c r="F33" s="128">
        <v>0.69</v>
      </c>
      <c r="G33" s="23">
        <f>D33*E33*F33</f>
        <v>2914.56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6</v>
      </c>
      <c r="E34" s="69">
        <v>245</v>
      </c>
      <c r="F34" s="128">
        <v>3.28</v>
      </c>
      <c r="G34" s="23">
        <f t="shared" si="1"/>
        <v>4821.599999999999</v>
      </c>
    </row>
    <row r="35" spans="1:7" ht="12" customHeight="1">
      <c r="A35" s="26">
        <v>6</v>
      </c>
      <c r="B35" s="75" t="s">
        <v>130</v>
      </c>
      <c r="C35" s="77" t="s">
        <v>80</v>
      </c>
      <c r="D35" s="69">
        <v>1067</v>
      </c>
      <c r="E35" s="69">
        <v>1</v>
      </c>
      <c r="F35" s="128">
        <v>1.2</v>
      </c>
      <c r="G35" s="23">
        <f t="shared" si="1"/>
        <v>1280.3999999999999</v>
      </c>
    </row>
    <row r="36" spans="1:7" ht="12" customHeight="1">
      <c r="A36" s="26">
        <v>7</v>
      </c>
      <c r="B36" s="75" t="s">
        <v>131</v>
      </c>
      <c r="C36" s="77" t="s">
        <v>80</v>
      </c>
      <c r="D36" s="69">
        <v>1067</v>
      </c>
      <c r="E36" s="69">
        <v>122</v>
      </c>
      <c r="F36" s="128">
        <v>0.06</v>
      </c>
      <c r="G36" s="23">
        <f t="shared" si="1"/>
        <v>7810.44</v>
      </c>
    </row>
    <row r="37" spans="1:7" ht="12">
      <c r="A37" s="26">
        <v>8</v>
      </c>
      <c r="B37" s="75" t="s">
        <v>132</v>
      </c>
      <c r="C37" s="77" t="s">
        <v>133</v>
      </c>
      <c r="D37" s="69">
        <v>1.2</v>
      </c>
      <c r="E37" s="69">
        <v>3</v>
      </c>
      <c r="F37" s="128">
        <v>11.29</v>
      </c>
      <c r="G37" s="23">
        <f t="shared" si="1"/>
        <v>40.64399999999999</v>
      </c>
    </row>
    <row r="38" spans="1:7" ht="10.5" customHeight="1">
      <c r="A38" s="26">
        <v>9</v>
      </c>
      <c r="B38" s="75" t="s">
        <v>134</v>
      </c>
      <c r="C38" s="77" t="s">
        <v>129</v>
      </c>
      <c r="D38" s="69">
        <v>7</v>
      </c>
      <c r="E38" s="69">
        <v>1</v>
      </c>
      <c r="F38" s="128">
        <v>2.37</v>
      </c>
      <c r="G38" s="23">
        <f t="shared" si="1"/>
        <v>16.59</v>
      </c>
    </row>
    <row r="39" spans="1:7" ht="12">
      <c r="A39" s="26">
        <v>10</v>
      </c>
      <c r="B39" s="75" t="s">
        <v>135</v>
      </c>
      <c r="C39" s="77" t="s">
        <v>80</v>
      </c>
      <c r="D39" s="69">
        <v>352</v>
      </c>
      <c r="E39" s="69">
        <v>122</v>
      </c>
      <c r="F39" s="128">
        <v>0.14</v>
      </c>
      <c r="G39" s="23">
        <f t="shared" si="1"/>
        <v>6012.160000000001</v>
      </c>
    </row>
    <row r="40" spans="1:7" ht="12">
      <c r="A40" s="26">
        <v>11</v>
      </c>
      <c r="B40" s="75" t="s">
        <v>136</v>
      </c>
      <c r="C40" s="77" t="s">
        <v>80</v>
      </c>
      <c r="D40" s="69"/>
      <c r="E40" s="69">
        <v>28</v>
      </c>
      <c r="F40" s="128">
        <v>0.14</v>
      </c>
      <c r="G40" s="23">
        <f t="shared" si="1"/>
        <v>0</v>
      </c>
    </row>
    <row r="41" spans="1:7" ht="12">
      <c r="A41" s="26">
        <v>12</v>
      </c>
      <c r="B41" s="75" t="s">
        <v>137</v>
      </c>
      <c r="C41" s="77" t="s">
        <v>80</v>
      </c>
      <c r="D41" s="69">
        <v>352</v>
      </c>
      <c r="E41" s="69">
        <v>25</v>
      </c>
      <c r="F41" s="128">
        <v>0.69</v>
      </c>
      <c r="G41" s="23">
        <f t="shared" si="1"/>
        <v>6071.999999999999</v>
      </c>
    </row>
    <row r="42" spans="1:7" ht="12">
      <c r="A42" s="26">
        <v>13</v>
      </c>
      <c r="B42" s="75" t="s">
        <v>138</v>
      </c>
      <c r="C42" s="77" t="s">
        <v>133</v>
      </c>
      <c r="D42" s="69">
        <v>0.5</v>
      </c>
      <c r="E42" s="69">
        <v>36</v>
      </c>
      <c r="F42" s="128">
        <v>11.29</v>
      </c>
      <c r="G42" s="23">
        <f t="shared" si="1"/>
        <v>203.21999999999997</v>
      </c>
    </row>
    <row r="43" spans="1:7" ht="13.5" customHeight="1">
      <c r="A43" s="26">
        <v>14</v>
      </c>
      <c r="B43" s="75" t="s">
        <v>139</v>
      </c>
      <c r="C43" s="77" t="s">
        <v>80</v>
      </c>
      <c r="D43" s="69">
        <v>352</v>
      </c>
      <c r="E43" s="69">
        <v>36</v>
      </c>
      <c r="F43" s="128">
        <v>0.15</v>
      </c>
      <c r="G43" s="23">
        <f t="shared" si="1"/>
        <v>1900.8</v>
      </c>
    </row>
    <row r="44" spans="1:7" ht="13.5" customHeight="1">
      <c r="A44" s="26">
        <v>15</v>
      </c>
      <c r="B44" s="75" t="s">
        <v>140</v>
      </c>
      <c r="C44" s="77" t="s">
        <v>80</v>
      </c>
      <c r="D44" s="69"/>
      <c r="E44" s="69">
        <v>5</v>
      </c>
      <c r="F44" s="128">
        <v>2.02</v>
      </c>
      <c r="G44" s="23">
        <f t="shared" si="1"/>
        <v>0</v>
      </c>
    </row>
    <row r="45" spans="1:7" ht="13.5" customHeight="1">
      <c r="A45" s="26">
        <v>16</v>
      </c>
      <c r="B45" s="75" t="s">
        <v>141</v>
      </c>
      <c r="C45" s="77" t="s">
        <v>80</v>
      </c>
      <c r="D45" s="69">
        <v>25</v>
      </c>
      <c r="E45" s="69">
        <v>2</v>
      </c>
      <c r="F45" s="128">
        <v>4.8</v>
      </c>
      <c r="G45" s="23">
        <f t="shared" si="1"/>
        <v>240</v>
      </c>
    </row>
    <row r="46" spans="1:7" ht="12">
      <c r="A46" s="26">
        <v>17</v>
      </c>
      <c r="B46" s="75" t="s">
        <v>142</v>
      </c>
      <c r="C46" s="77" t="s">
        <v>80</v>
      </c>
      <c r="D46" s="69">
        <v>1814</v>
      </c>
      <c r="E46" s="69">
        <v>72</v>
      </c>
      <c r="F46" s="128">
        <v>0.06</v>
      </c>
      <c r="G46" s="23">
        <f t="shared" si="1"/>
        <v>7836.48</v>
      </c>
    </row>
    <row r="47" spans="1:7" ht="24">
      <c r="A47" s="26">
        <v>18</v>
      </c>
      <c r="B47" s="78" t="s">
        <v>143</v>
      </c>
      <c r="C47" s="79" t="s">
        <v>133</v>
      </c>
      <c r="D47" s="69">
        <v>0.5</v>
      </c>
      <c r="E47" s="69">
        <v>1</v>
      </c>
      <c r="F47" s="129">
        <v>11.29</v>
      </c>
      <c r="G47" s="23">
        <f t="shared" si="1"/>
        <v>5.645</v>
      </c>
    </row>
    <row r="48" spans="1:7" ht="12">
      <c r="A48" s="26">
        <v>19</v>
      </c>
      <c r="B48" s="80" t="s">
        <v>144</v>
      </c>
      <c r="C48" s="59" t="s">
        <v>145</v>
      </c>
      <c r="D48" s="69">
        <v>27</v>
      </c>
      <c r="E48" s="69">
        <v>3</v>
      </c>
      <c r="F48" s="130">
        <v>27.3</v>
      </c>
      <c r="G48" s="23">
        <f t="shared" si="1"/>
        <v>2211.3</v>
      </c>
    </row>
    <row r="49" spans="1:7" ht="24">
      <c r="A49" s="26">
        <v>20</v>
      </c>
      <c r="B49" s="80" t="s">
        <v>197</v>
      </c>
      <c r="C49" s="59" t="s">
        <v>31</v>
      </c>
      <c r="D49" s="125"/>
      <c r="E49" s="69">
        <v>2</v>
      </c>
      <c r="F49" s="119">
        <v>666.64</v>
      </c>
      <c r="G49" s="23">
        <f t="shared" si="1"/>
        <v>0</v>
      </c>
    </row>
    <row r="50" spans="1:7" ht="24">
      <c r="A50" s="26">
        <v>21</v>
      </c>
      <c r="B50" s="80" t="s">
        <v>146</v>
      </c>
      <c r="C50" s="59" t="s">
        <v>31</v>
      </c>
      <c r="D50" s="125"/>
      <c r="E50" s="69">
        <v>6</v>
      </c>
      <c r="F50" s="119">
        <v>506.11</v>
      </c>
      <c r="G50" s="23">
        <f t="shared" si="1"/>
        <v>0</v>
      </c>
    </row>
    <row r="51" spans="1:7" ht="24.75" customHeight="1">
      <c r="A51" s="26">
        <v>22</v>
      </c>
      <c r="B51" s="80" t="s">
        <v>147</v>
      </c>
      <c r="C51" s="59" t="s">
        <v>31</v>
      </c>
      <c r="D51" s="125"/>
      <c r="E51" s="69">
        <v>5</v>
      </c>
      <c r="F51" s="119">
        <v>789.32</v>
      </c>
      <c r="G51" s="23">
        <f t="shared" si="1"/>
        <v>0</v>
      </c>
    </row>
    <row r="52" spans="1:7" ht="13.5" customHeight="1">
      <c r="A52" s="26">
        <v>23</v>
      </c>
      <c r="B52" s="81" t="s">
        <v>148</v>
      </c>
      <c r="C52" s="59" t="s">
        <v>66</v>
      </c>
      <c r="D52" s="69">
        <v>1.5</v>
      </c>
      <c r="E52" s="69">
        <v>1</v>
      </c>
      <c r="F52" s="130">
        <v>208.49</v>
      </c>
      <c r="G52" s="23">
        <f t="shared" si="1"/>
        <v>312.735</v>
      </c>
    </row>
    <row r="53" spans="1:7" ht="13.5" customHeight="1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44650.554</v>
      </c>
    </row>
    <row r="54" spans="1:7" ht="12" customHeight="1">
      <c r="A54" s="26"/>
      <c r="B54" s="71" t="s">
        <v>120</v>
      </c>
      <c r="C54" s="59"/>
      <c r="D54" s="23"/>
      <c r="E54" s="23"/>
      <c r="F54" s="82"/>
      <c r="G54" s="25">
        <f>G53*1.18</f>
        <v>52687.653719999995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0.9566701841159166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1240</v>
      </c>
      <c r="E56" s="23"/>
      <c r="F56" s="83">
        <v>0.68</v>
      </c>
      <c r="G56" s="25">
        <f>F56*D56*12</f>
        <v>10118.400000000001</v>
      </c>
    </row>
    <row r="57" spans="1:7" ht="13.5" customHeight="1">
      <c r="A57" s="73"/>
      <c r="B57" s="27"/>
      <c r="C57" s="16" t="s">
        <v>11</v>
      </c>
      <c r="D57" s="23"/>
      <c r="E57" s="23"/>
      <c r="F57" s="24"/>
      <c r="G57" s="25">
        <f>G56/C5/12</f>
        <v>0.1837237171805208</v>
      </c>
    </row>
    <row r="58" spans="1:7" ht="13.5" customHeight="1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4.25" customHeight="1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">
      <c r="A60" s="34">
        <v>1</v>
      </c>
      <c r="B60" s="35" t="s">
        <v>26</v>
      </c>
      <c r="C60" s="84" t="s">
        <v>27</v>
      </c>
      <c r="D60" s="85">
        <v>250</v>
      </c>
      <c r="E60" s="84"/>
      <c r="F60" s="86">
        <v>23.74</v>
      </c>
      <c r="G60" s="87">
        <f>D60*F60</f>
        <v>5935</v>
      </c>
    </row>
    <row r="61" spans="1:7" ht="12">
      <c r="A61" s="34">
        <v>2</v>
      </c>
      <c r="B61" s="35" t="s">
        <v>28</v>
      </c>
      <c r="C61" s="84" t="s">
        <v>27</v>
      </c>
      <c r="D61" s="85">
        <v>12</v>
      </c>
      <c r="E61" s="84"/>
      <c r="F61" s="86">
        <v>62.95</v>
      </c>
      <c r="G61" s="87">
        <f aca="true" t="shared" si="2" ref="G61:G74">D61*F61</f>
        <v>755.4000000000001</v>
      </c>
    </row>
    <row r="62" spans="1:7" ht="12.75" customHeight="1">
      <c r="A62" s="36">
        <v>3</v>
      </c>
      <c r="B62" s="37" t="s">
        <v>154</v>
      </c>
      <c r="C62" s="84" t="s">
        <v>155</v>
      </c>
      <c r="D62" s="85">
        <v>90</v>
      </c>
      <c r="E62" s="84"/>
      <c r="F62" s="86">
        <v>12.64</v>
      </c>
      <c r="G62" s="87">
        <f t="shared" si="2"/>
        <v>1137.6000000000001</v>
      </c>
    </row>
    <row r="63" spans="1:7" ht="13.5" customHeight="1">
      <c r="A63" s="34">
        <v>4</v>
      </c>
      <c r="B63" s="37" t="s">
        <v>29</v>
      </c>
      <c r="C63" s="84" t="s">
        <v>30</v>
      </c>
      <c r="D63" s="85">
        <v>90</v>
      </c>
      <c r="E63" s="84"/>
      <c r="F63" s="86">
        <v>12.64</v>
      </c>
      <c r="G63" s="87">
        <f t="shared" si="2"/>
        <v>1137.6000000000001</v>
      </c>
    </row>
    <row r="64" spans="1:7" ht="24">
      <c r="A64" s="34">
        <v>5</v>
      </c>
      <c r="B64" s="35" t="s">
        <v>156</v>
      </c>
      <c r="C64" s="84" t="s">
        <v>31</v>
      </c>
      <c r="D64" s="127">
        <v>1.24</v>
      </c>
      <c r="E64" s="84"/>
      <c r="F64" s="86">
        <v>1264.03</v>
      </c>
      <c r="G64" s="87">
        <f t="shared" si="2"/>
        <v>1567.3971999999999</v>
      </c>
    </row>
    <row r="65" spans="1:7" ht="12" customHeight="1">
      <c r="A65" s="36">
        <v>6</v>
      </c>
      <c r="B65" s="38" t="s">
        <v>32</v>
      </c>
      <c r="C65" s="84" t="s">
        <v>33</v>
      </c>
      <c r="D65" s="85">
        <v>0.3</v>
      </c>
      <c r="E65" s="84"/>
      <c r="F65" s="86">
        <v>1422.03</v>
      </c>
      <c r="G65" s="87">
        <f t="shared" si="2"/>
        <v>426.609</v>
      </c>
    </row>
    <row r="66" spans="1:7" ht="12">
      <c r="A66" s="34">
        <v>7</v>
      </c>
      <c r="B66" s="35" t="s">
        <v>34</v>
      </c>
      <c r="C66" s="84" t="s">
        <v>35</v>
      </c>
      <c r="D66" s="85">
        <v>3</v>
      </c>
      <c r="E66" s="84"/>
      <c r="F66" s="86">
        <v>15.33</v>
      </c>
      <c r="G66" s="87">
        <f t="shared" si="2"/>
        <v>45.99</v>
      </c>
    </row>
    <row r="67" spans="1:7" ht="12.75" customHeight="1">
      <c r="A67" s="34">
        <v>8</v>
      </c>
      <c r="B67" s="35" t="s">
        <v>157</v>
      </c>
      <c r="C67" s="84" t="s">
        <v>36</v>
      </c>
      <c r="D67" s="85"/>
      <c r="E67" s="84"/>
      <c r="F67" s="86">
        <v>126.01</v>
      </c>
      <c r="G67" s="87">
        <f t="shared" si="2"/>
        <v>0</v>
      </c>
    </row>
    <row r="68" spans="1:7" ht="12.75" customHeight="1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3.5" customHeight="1">
      <c r="A70" s="34">
        <v>11</v>
      </c>
      <c r="B70" s="40" t="s">
        <v>164</v>
      </c>
      <c r="C70" s="84" t="s">
        <v>39</v>
      </c>
      <c r="D70" s="88">
        <v>1</v>
      </c>
      <c r="E70" s="84"/>
      <c r="F70" s="89">
        <v>342.87</v>
      </c>
      <c r="G70" s="87">
        <f>D70*F70</f>
        <v>342.87</v>
      </c>
    </row>
    <row r="71" spans="1:7" ht="11.25" customHeight="1">
      <c r="A71" s="34">
        <v>12</v>
      </c>
      <c r="B71" s="35" t="s">
        <v>160</v>
      </c>
      <c r="C71" s="84" t="s">
        <v>62</v>
      </c>
      <c r="D71" s="85">
        <v>14.04</v>
      </c>
      <c r="E71" s="84"/>
      <c r="F71" s="86">
        <v>34.6</v>
      </c>
      <c r="G71" s="87">
        <f t="shared" si="2"/>
        <v>485.784</v>
      </c>
    </row>
    <row r="72" spans="1:7" ht="11.25" customHeight="1">
      <c r="A72" s="39">
        <v>13</v>
      </c>
      <c r="B72" s="35" t="s">
        <v>161</v>
      </c>
      <c r="C72" s="84" t="s">
        <v>27</v>
      </c>
      <c r="D72" s="85">
        <v>1</v>
      </c>
      <c r="E72" s="84"/>
      <c r="F72" s="86">
        <v>662.03</v>
      </c>
      <c r="G72" s="87">
        <f t="shared" si="2"/>
        <v>662.03</v>
      </c>
    </row>
    <row r="73" spans="1:7" ht="12" customHeight="1">
      <c r="A73" s="34">
        <v>14</v>
      </c>
      <c r="B73" s="40" t="s">
        <v>162</v>
      </c>
      <c r="C73" s="84" t="s">
        <v>27</v>
      </c>
      <c r="D73" s="85">
        <v>30</v>
      </c>
      <c r="E73" s="84"/>
      <c r="F73" s="86">
        <v>3.79</v>
      </c>
      <c r="G73" s="87">
        <f t="shared" si="2"/>
        <v>113.7</v>
      </c>
    </row>
    <row r="74" spans="1:7" ht="13.5" customHeight="1">
      <c r="A74" s="34">
        <v>15</v>
      </c>
      <c r="B74" s="35" t="s">
        <v>163</v>
      </c>
      <c r="C74" s="84" t="s">
        <v>38</v>
      </c>
      <c r="D74" s="85">
        <v>12</v>
      </c>
      <c r="E74" s="84"/>
      <c r="F74" s="86">
        <v>20</v>
      </c>
      <c r="G74" s="87">
        <f t="shared" si="2"/>
        <v>240</v>
      </c>
    </row>
    <row r="75" spans="1:7" ht="12">
      <c r="A75" s="37"/>
      <c r="B75" s="44" t="s">
        <v>165</v>
      </c>
      <c r="C75" s="84"/>
      <c r="D75" s="90"/>
      <c r="E75" s="91"/>
      <c r="F75" s="92"/>
      <c r="G75" s="92">
        <f>SUM(G60:G74)</f>
        <v>12849.980200000002</v>
      </c>
    </row>
    <row r="76" spans="1:7" ht="15" customHeight="1">
      <c r="A76" s="37"/>
      <c r="B76" s="94" t="s">
        <v>166</v>
      </c>
      <c r="C76" s="95"/>
      <c r="D76" s="96"/>
      <c r="E76" s="97"/>
      <c r="F76" s="98"/>
      <c r="G76" s="99">
        <f>(G75*15%)+G75</f>
        <v>14777.477230000002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17437.423131400003</v>
      </c>
    </row>
    <row r="78" spans="1:7" ht="14.25" customHeight="1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0.31661806172422563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36">
      <c r="A80" s="37">
        <v>1</v>
      </c>
      <c r="B80" s="43" t="s">
        <v>41</v>
      </c>
      <c r="C80" s="105" t="s">
        <v>42</v>
      </c>
      <c r="D80" s="108">
        <v>17.333</v>
      </c>
      <c r="E80" s="60"/>
      <c r="F80" s="106">
        <v>632.01</v>
      </c>
      <c r="G80" s="107">
        <f>D80*F80</f>
        <v>10954.629329999998</v>
      </c>
    </row>
    <row r="81" spans="1:7" ht="24">
      <c r="A81" s="37">
        <v>2</v>
      </c>
      <c r="B81" s="43" t="s">
        <v>43</v>
      </c>
      <c r="C81" s="105" t="s">
        <v>44</v>
      </c>
      <c r="D81" s="106">
        <v>4</v>
      </c>
      <c r="E81" s="60"/>
      <c r="F81" s="106">
        <v>237.65</v>
      </c>
      <c r="G81" s="107">
        <f aca="true" t="shared" si="3" ref="G81:G98">D81*F81</f>
        <v>950.6</v>
      </c>
    </row>
    <row r="82" spans="1:7" ht="24">
      <c r="A82" s="37">
        <v>3</v>
      </c>
      <c r="B82" s="43" t="s">
        <v>45</v>
      </c>
      <c r="C82" s="105" t="s">
        <v>44</v>
      </c>
      <c r="D82" s="106">
        <v>1</v>
      </c>
      <c r="E82" s="60"/>
      <c r="F82" s="106">
        <v>264.4</v>
      </c>
      <c r="G82" s="107">
        <f t="shared" si="3"/>
        <v>264.4</v>
      </c>
    </row>
    <row r="83" spans="1:7" ht="12" customHeight="1">
      <c r="A83" s="37">
        <v>4</v>
      </c>
      <c r="B83" s="43" t="s">
        <v>206</v>
      </c>
      <c r="C83" s="105" t="s">
        <v>47</v>
      </c>
      <c r="D83" s="106">
        <v>15</v>
      </c>
      <c r="E83" s="60"/>
      <c r="F83" s="106">
        <v>23.9</v>
      </c>
      <c r="G83" s="107">
        <f t="shared" si="3"/>
        <v>358.5</v>
      </c>
    </row>
    <row r="84" spans="1:7" ht="14.25" customHeight="1">
      <c r="A84" s="37">
        <v>5</v>
      </c>
      <c r="B84" s="43" t="s">
        <v>48</v>
      </c>
      <c r="C84" s="105" t="s">
        <v>49</v>
      </c>
      <c r="D84" s="106">
        <v>30</v>
      </c>
      <c r="E84" s="60"/>
      <c r="F84" s="106">
        <v>44.44</v>
      </c>
      <c r="G84" s="107">
        <f t="shared" si="3"/>
        <v>1333.1999999999998</v>
      </c>
    </row>
    <row r="85" spans="1:7" ht="12.7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4.25" customHeight="1">
      <c r="A86" s="37">
        <v>7</v>
      </c>
      <c r="B86" s="43" t="s">
        <v>52</v>
      </c>
      <c r="C86" s="105" t="s">
        <v>53</v>
      </c>
      <c r="D86" s="106">
        <v>8</v>
      </c>
      <c r="E86" s="60"/>
      <c r="F86" s="106">
        <v>152.63</v>
      </c>
      <c r="G86" s="107">
        <f t="shared" si="3"/>
        <v>1221.04</v>
      </c>
    </row>
    <row r="87" spans="1:7" ht="13.5" customHeight="1">
      <c r="A87" s="37">
        <v>8</v>
      </c>
      <c r="B87" s="43" t="s">
        <v>54</v>
      </c>
      <c r="C87" s="105" t="s">
        <v>47</v>
      </c>
      <c r="D87" s="106">
        <v>5</v>
      </c>
      <c r="E87" s="60"/>
      <c r="F87" s="106">
        <v>116.62</v>
      </c>
      <c r="G87" s="107">
        <f t="shared" si="3"/>
        <v>583.1</v>
      </c>
    </row>
    <row r="88" spans="1:7" ht="13.5" customHeight="1">
      <c r="A88" s="37">
        <v>9</v>
      </c>
      <c r="B88" s="43" t="s">
        <v>55</v>
      </c>
      <c r="C88" s="105" t="s">
        <v>47</v>
      </c>
      <c r="D88" s="106">
        <v>1</v>
      </c>
      <c r="E88" s="60"/>
      <c r="F88" s="106">
        <v>119.06</v>
      </c>
      <c r="G88" s="107">
        <f t="shared" si="3"/>
        <v>119.06</v>
      </c>
    </row>
    <row r="89" spans="1:7" ht="12">
      <c r="A89" s="37">
        <v>10</v>
      </c>
      <c r="B89" s="43" t="s">
        <v>56</v>
      </c>
      <c r="C89" s="105" t="s">
        <v>57</v>
      </c>
      <c r="D89" s="106">
        <v>15</v>
      </c>
      <c r="E89" s="60"/>
      <c r="F89" s="106">
        <v>91.64</v>
      </c>
      <c r="G89" s="107">
        <f t="shared" si="3"/>
        <v>1374.6</v>
      </c>
    </row>
    <row r="90" spans="1:7" ht="12.75" customHeight="1">
      <c r="A90" s="37">
        <v>11</v>
      </c>
      <c r="B90" s="43" t="s">
        <v>58</v>
      </c>
      <c r="C90" s="105" t="s">
        <v>59</v>
      </c>
      <c r="D90" s="106">
        <v>25</v>
      </c>
      <c r="E90" s="60"/>
      <c r="F90" s="106">
        <v>148.11</v>
      </c>
      <c r="G90" s="107">
        <f t="shared" si="3"/>
        <v>3702.7500000000005</v>
      </c>
    </row>
    <row r="91" spans="1:7" ht="14.25" customHeight="1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12.75" customHeight="1">
      <c r="A92" s="37">
        <v>13</v>
      </c>
      <c r="B92" s="43" t="s">
        <v>168</v>
      </c>
      <c r="C92" s="105" t="s">
        <v>61</v>
      </c>
      <c r="D92" s="108">
        <v>0.0005</v>
      </c>
      <c r="E92" s="60"/>
      <c r="F92" s="106">
        <v>101100.44</v>
      </c>
      <c r="G92" s="107">
        <f t="shared" si="3"/>
        <v>50.55022</v>
      </c>
    </row>
    <row r="93" spans="1:7" ht="14.25" customHeight="1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200</v>
      </c>
      <c r="E94" s="60"/>
      <c r="F94" s="106">
        <v>43.04</v>
      </c>
      <c r="G94" s="107">
        <f t="shared" si="3"/>
        <v>8608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2">
      <c r="A96" s="37">
        <v>17</v>
      </c>
      <c r="B96" s="43" t="s">
        <v>67</v>
      </c>
      <c r="C96" s="105" t="s">
        <v>66</v>
      </c>
      <c r="D96" s="106">
        <v>1.2</v>
      </c>
      <c r="E96" s="60"/>
      <c r="F96" s="106">
        <v>302.02</v>
      </c>
      <c r="G96" s="107">
        <f t="shared" si="3"/>
        <v>362.424</v>
      </c>
    </row>
    <row r="97" spans="1:7" ht="12">
      <c r="A97" s="37">
        <v>18</v>
      </c>
      <c r="B97" s="43" t="s">
        <v>169</v>
      </c>
      <c r="C97" s="105" t="s">
        <v>51</v>
      </c>
      <c r="D97" s="106">
        <v>130</v>
      </c>
      <c r="E97" s="60"/>
      <c r="F97" s="106">
        <v>52.68</v>
      </c>
      <c r="G97" s="107">
        <f t="shared" si="3"/>
        <v>6848.4</v>
      </c>
    </row>
    <row r="98" spans="1:7" ht="12">
      <c r="A98" s="37">
        <v>19</v>
      </c>
      <c r="B98" s="43" t="s">
        <v>170</v>
      </c>
      <c r="C98" s="105" t="s">
        <v>62</v>
      </c>
      <c r="D98" s="106">
        <v>129</v>
      </c>
      <c r="E98" s="60"/>
      <c r="F98" s="106">
        <v>7.12</v>
      </c>
      <c r="G98" s="107">
        <f t="shared" si="3"/>
        <v>918.48</v>
      </c>
    </row>
    <row r="99" spans="1:7" ht="12">
      <c r="A99" s="37"/>
      <c r="B99" s="44" t="s">
        <v>165</v>
      </c>
      <c r="C99" s="109"/>
      <c r="D99" s="59"/>
      <c r="E99" s="59"/>
      <c r="F99" s="109"/>
      <c r="G99" s="107">
        <f>SUM(G80:G98)</f>
        <v>39823.88355</v>
      </c>
    </row>
    <row r="100" spans="1:7" ht="14.25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45797.466082499996</v>
      </c>
    </row>
    <row r="101" spans="1:7" ht="12">
      <c r="A101" s="37"/>
      <c r="B101" s="94" t="s">
        <v>120</v>
      </c>
      <c r="C101" s="109"/>
      <c r="D101" s="59"/>
      <c r="E101" s="59"/>
      <c r="F101" s="109"/>
      <c r="G101" s="63">
        <f>G100*1.18</f>
        <v>54041.00997734999</v>
      </c>
    </row>
    <row r="102" spans="1:7" ht="13.5" customHeight="1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0.98124359910938</v>
      </c>
    </row>
    <row r="103" spans="1:7" ht="12.7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12.75" customHeight="1">
      <c r="A104" s="37">
        <v>1</v>
      </c>
      <c r="B104" s="43" t="s">
        <v>69</v>
      </c>
      <c r="C104" s="105" t="s">
        <v>42</v>
      </c>
      <c r="D104" s="108">
        <v>10.852</v>
      </c>
      <c r="E104" s="60"/>
      <c r="F104" s="106">
        <v>632.01</v>
      </c>
      <c r="G104" s="107">
        <f>D104*F104</f>
        <v>6858.57252</v>
      </c>
    </row>
    <row r="105" spans="1:7" ht="12.75" customHeight="1">
      <c r="A105" s="37">
        <v>2</v>
      </c>
      <c r="B105" s="43" t="s">
        <v>70</v>
      </c>
      <c r="C105" s="105" t="s">
        <v>71</v>
      </c>
      <c r="D105" s="106">
        <v>3</v>
      </c>
      <c r="E105" s="60"/>
      <c r="F105" s="106">
        <v>1387.16</v>
      </c>
      <c r="G105" s="107">
        <f aca="true" t="shared" si="4" ref="G105:G114">D105*F105</f>
        <v>4161.4800000000005</v>
      </c>
    </row>
    <row r="106" spans="1:7" ht="12" customHeight="1">
      <c r="A106" s="37">
        <v>3</v>
      </c>
      <c r="B106" s="43" t="s">
        <v>72</v>
      </c>
      <c r="C106" s="105" t="s">
        <v>71</v>
      </c>
      <c r="D106" s="106">
        <v>9</v>
      </c>
      <c r="E106" s="60"/>
      <c r="F106" s="106">
        <v>186.44</v>
      </c>
      <c r="G106" s="107">
        <f t="shared" si="4"/>
        <v>1677.96</v>
      </c>
    </row>
    <row r="107" spans="1:7" ht="13.5" customHeight="1">
      <c r="A107" s="37">
        <v>4</v>
      </c>
      <c r="B107" s="43" t="s">
        <v>73</v>
      </c>
      <c r="C107" s="105" t="s">
        <v>74</v>
      </c>
      <c r="D107" s="106">
        <v>25</v>
      </c>
      <c r="E107" s="60"/>
      <c r="F107" s="106">
        <v>88.48</v>
      </c>
      <c r="G107" s="107">
        <f t="shared" si="4"/>
        <v>2212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65</v>
      </c>
      <c r="E108" s="60"/>
      <c r="F108" s="106">
        <v>41.17</v>
      </c>
      <c r="G108" s="107">
        <f t="shared" si="4"/>
        <v>2676.05</v>
      </c>
    </row>
    <row r="109" spans="1:7" ht="14.25" customHeight="1">
      <c r="A109" s="37">
        <v>6</v>
      </c>
      <c r="B109" s="43" t="s">
        <v>76</v>
      </c>
      <c r="C109" s="105" t="s">
        <v>57</v>
      </c>
      <c r="D109" s="106">
        <v>15</v>
      </c>
      <c r="E109" s="60"/>
      <c r="F109" s="106">
        <v>237.09</v>
      </c>
      <c r="G109" s="107">
        <f t="shared" si="4"/>
        <v>3556.35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2">
      <c r="A111" s="37">
        <v>8</v>
      </c>
      <c r="B111" s="43" t="s">
        <v>78</v>
      </c>
      <c r="C111" s="105" t="s">
        <v>57</v>
      </c>
      <c r="D111" s="106">
        <v>20</v>
      </c>
      <c r="E111" s="60"/>
      <c r="F111" s="106">
        <v>47.87</v>
      </c>
      <c r="G111" s="107">
        <f t="shared" si="4"/>
        <v>957.4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2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12.6</v>
      </c>
      <c r="E114" s="60"/>
      <c r="F114" s="106">
        <v>46</v>
      </c>
      <c r="G114" s="107">
        <f t="shared" si="4"/>
        <v>579.6</v>
      </c>
    </row>
    <row r="115" spans="1:7" ht="14.25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23059.59252</v>
      </c>
    </row>
    <row r="116" spans="1:7" ht="12.75" customHeight="1">
      <c r="A116" s="37"/>
      <c r="B116" s="94" t="s">
        <v>166</v>
      </c>
      <c r="C116" s="59"/>
      <c r="D116" s="59"/>
      <c r="E116" s="59"/>
      <c r="F116" s="109"/>
      <c r="G116" s="107">
        <f>G115*1.15</f>
        <v>26518.531397999996</v>
      </c>
    </row>
    <row r="117" spans="1:7" ht="13.5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31291.867049639994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0.5681785788146856</v>
      </c>
    </row>
    <row r="119" spans="1:7" ht="24.75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3.5" customHeight="1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5.75" customHeight="1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" customHeight="1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0.08039844318553219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2</v>
      </c>
      <c r="E128" s="115"/>
      <c r="F128" s="116">
        <v>76.72</v>
      </c>
      <c r="G128" s="46">
        <f>D128*F128</f>
        <v>153.44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8</v>
      </c>
      <c r="E129" s="115"/>
      <c r="F129" s="116">
        <v>26.86</v>
      </c>
      <c r="G129" s="46">
        <f aca="true" t="shared" si="5" ref="G129:G149">D129*F129</f>
        <v>214.88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8</v>
      </c>
      <c r="E130" s="115"/>
      <c r="F130" s="116">
        <v>26.86</v>
      </c>
      <c r="G130" s="46">
        <f t="shared" si="5"/>
        <v>214.88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2</v>
      </c>
      <c r="E131" s="115"/>
      <c r="F131" s="116">
        <v>170.07</v>
      </c>
      <c r="G131" s="46">
        <f t="shared" si="5"/>
        <v>340.14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2</v>
      </c>
      <c r="E132" s="115"/>
      <c r="F132" s="116">
        <v>187.76</v>
      </c>
      <c r="G132" s="46">
        <f t="shared" si="5"/>
        <v>375.52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6</v>
      </c>
      <c r="E133" s="115"/>
      <c r="F133" s="116">
        <v>79</v>
      </c>
      <c r="G133" s="46">
        <f t="shared" si="5"/>
        <v>474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300</v>
      </c>
      <c r="E134" s="115"/>
      <c r="F134" s="116">
        <v>1.9</v>
      </c>
      <c r="G134" s="46">
        <f t="shared" si="5"/>
        <v>570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0</v>
      </c>
      <c r="E136" s="115"/>
      <c r="F136" s="118">
        <v>196.93</v>
      </c>
      <c r="G136" s="46">
        <f t="shared" si="5"/>
        <v>0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252</v>
      </c>
      <c r="E137" s="115"/>
      <c r="F137" s="118">
        <v>12.64</v>
      </c>
      <c r="G137" s="46">
        <f t="shared" si="5"/>
        <v>3185.28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0</v>
      </c>
      <c r="E139" s="115"/>
      <c r="F139" s="118">
        <v>91.06</v>
      </c>
      <c r="G139" s="46">
        <f t="shared" si="5"/>
        <v>0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1</v>
      </c>
      <c r="E140" s="115"/>
      <c r="F140" s="118">
        <v>75.06</v>
      </c>
      <c r="G140" s="46">
        <f t="shared" si="5"/>
        <v>75.06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1</v>
      </c>
      <c r="E141" s="115"/>
      <c r="F141" s="118">
        <v>350.26</v>
      </c>
      <c r="G141" s="46">
        <f t="shared" si="5"/>
        <v>350.26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0</v>
      </c>
      <c r="E142" s="115"/>
      <c r="F142" s="118">
        <v>160.04</v>
      </c>
      <c r="G142" s="46">
        <f t="shared" si="5"/>
        <v>0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8</v>
      </c>
      <c r="E143" s="115"/>
      <c r="F143" s="118">
        <v>120.82</v>
      </c>
      <c r="G143" s="46">
        <f t="shared" si="5"/>
        <v>966.56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8</v>
      </c>
      <c r="E144" s="115"/>
      <c r="F144" s="118">
        <v>59.91</v>
      </c>
      <c r="G144" s="46">
        <f t="shared" si="5"/>
        <v>479.28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2.8</v>
      </c>
      <c r="E145" s="115"/>
      <c r="F145" s="118">
        <v>632.01</v>
      </c>
      <c r="G145" s="46">
        <f t="shared" si="5"/>
        <v>1769.628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11</v>
      </c>
      <c r="E146" s="115"/>
      <c r="F146" s="118">
        <v>31.6</v>
      </c>
      <c r="G146" s="46">
        <f t="shared" si="5"/>
        <v>347.6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1</v>
      </c>
      <c r="E147" s="115"/>
      <c r="F147" s="120">
        <v>221.81</v>
      </c>
      <c r="G147" s="46">
        <f t="shared" si="5"/>
        <v>221.81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5</v>
      </c>
      <c r="E149" s="115"/>
      <c r="F149" s="120">
        <v>52.14</v>
      </c>
      <c r="G149" s="46">
        <f t="shared" si="5"/>
        <v>260.7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10055.218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11563.5007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13644.930826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0.24775630653302827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4589.5</v>
      </c>
      <c r="E154" s="23"/>
      <c r="F154" s="74">
        <v>1.94</v>
      </c>
      <c r="G154" s="54">
        <f>D154*F154*12</f>
        <v>106843.56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4589.5</v>
      </c>
      <c r="E156" s="23"/>
      <c r="F156" s="74">
        <v>2.54</v>
      </c>
      <c r="G156" s="54">
        <f>D156*F156*12</f>
        <v>139887.96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4589.5</v>
      </c>
      <c r="E158" s="23"/>
      <c r="F158" s="83">
        <v>1.43</v>
      </c>
      <c r="G158" s="25">
        <f>F158*D158*12</f>
        <v>78755.81999999999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4589.5</v>
      </c>
      <c r="E160" s="23"/>
      <c r="F160" s="83">
        <v>0.95</v>
      </c>
      <c r="G160" s="25">
        <f>F160*D160*12</f>
        <v>52320.299999999996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694365.0105643899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12.607855077974904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13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1.0317393680830527</v>
      </c>
    </row>
    <row r="169" spans="5:7" ht="12">
      <c r="E169" s="3"/>
      <c r="F169" s="2"/>
      <c r="G169" s="124"/>
    </row>
    <row r="171" ht="12">
      <c r="B171" s="4" t="s">
        <v>200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151">
      <selection activeCell="F94" sqref="F94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28125" style="3" customWidth="1"/>
    <col min="5" max="5" width="9.28125" style="2" customWidth="1"/>
    <col min="6" max="6" width="9.42187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207</v>
      </c>
      <c r="E4" s="3"/>
      <c r="F4" s="2"/>
      <c r="G4" s="5"/>
    </row>
    <row r="5" spans="1:7" ht="12">
      <c r="A5" s="1"/>
      <c r="B5" s="7" t="s">
        <v>1</v>
      </c>
      <c r="C5" s="126">
        <v>4606.5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8" t="s">
        <v>108</v>
      </c>
      <c r="C11" s="16" t="s">
        <v>109</v>
      </c>
      <c r="D11" s="69">
        <v>413.7</v>
      </c>
      <c r="E11" s="69">
        <v>288</v>
      </c>
      <c r="F11" s="69">
        <v>0.29</v>
      </c>
      <c r="G11" s="23">
        <f>D11*E11*F11</f>
        <v>34552.223999999995</v>
      </c>
    </row>
    <row r="12" spans="1:7" ht="12">
      <c r="A12" s="21">
        <v>2</v>
      </c>
      <c r="B12" s="68" t="s">
        <v>110</v>
      </c>
      <c r="C12" s="16" t="s">
        <v>109</v>
      </c>
      <c r="D12" s="69">
        <v>413.7</v>
      </c>
      <c r="E12" s="69">
        <v>24</v>
      </c>
      <c r="F12" s="70">
        <v>1.15</v>
      </c>
      <c r="G12" s="23">
        <f aca="true" t="shared" si="0" ref="G12:G21">D12*E12*F12</f>
        <v>11418.119999999999</v>
      </c>
    </row>
    <row r="13" spans="1:7" ht="12" customHeight="1">
      <c r="A13" s="21">
        <v>3</v>
      </c>
      <c r="B13" s="68" t="s">
        <v>111</v>
      </c>
      <c r="C13" s="16" t="s">
        <v>109</v>
      </c>
      <c r="D13" s="69">
        <v>33</v>
      </c>
      <c r="E13" s="69">
        <v>2</v>
      </c>
      <c r="F13" s="70">
        <v>14.36</v>
      </c>
      <c r="G13" s="23">
        <f t="shared" si="0"/>
        <v>947.76</v>
      </c>
    </row>
    <row r="14" spans="1:7" ht="12" customHeight="1">
      <c r="A14" s="21">
        <v>4</v>
      </c>
      <c r="B14" s="68" t="s">
        <v>202</v>
      </c>
      <c r="C14" s="16" t="s">
        <v>109</v>
      </c>
      <c r="D14" s="69">
        <v>41.4</v>
      </c>
      <c r="E14" s="69">
        <v>24</v>
      </c>
      <c r="F14" s="70">
        <v>0.93</v>
      </c>
      <c r="G14" s="23">
        <f t="shared" si="0"/>
        <v>924.048</v>
      </c>
    </row>
    <row r="15" spans="1:7" ht="11.25" customHeight="1">
      <c r="A15" s="21">
        <v>5</v>
      </c>
      <c r="B15" s="68" t="s">
        <v>112</v>
      </c>
      <c r="C15" s="16" t="s">
        <v>109</v>
      </c>
      <c r="D15" s="69">
        <v>47</v>
      </c>
      <c r="E15" s="69">
        <v>288</v>
      </c>
      <c r="F15" s="70">
        <v>0.29</v>
      </c>
      <c r="G15" s="23">
        <f t="shared" si="0"/>
        <v>3925.4399999999996</v>
      </c>
    </row>
    <row r="16" spans="1:7" ht="12.75" customHeight="1">
      <c r="A16" s="21">
        <v>6</v>
      </c>
      <c r="B16" s="68" t="s">
        <v>113</v>
      </c>
      <c r="C16" s="16" t="s">
        <v>109</v>
      </c>
      <c r="D16" s="69">
        <v>47</v>
      </c>
      <c r="E16" s="69">
        <v>14</v>
      </c>
      <c r="F16" s="70">
        <v>1.15</v>
      </c>
      <c r="G16" s="23">
        <f t="shared" si="0"/>
        <v>756.6999999999999</v>
      </c>
    </row>
    <row r="17" spans="1:7" ht="12">
      <c r="A17" s="21">
        <v>7</v>
      </c>
      <c r="B17" s="68" t="s">
        <v>114</v>
      </c>
      <c r="C17" s="16" t="s">
        <v>109</v>
      </c>
      <c r="D17" s="69">
        <v>568</v>
      </c>
      <c r="E17" s="69">
        <v>2</v>
      </c>
      <c r="F17" s="70">
        <v>1.6</v>
      </c>
      <c r="G17" s="23">
        <f t="shared" si="0"/>
        <v>1817.6000000000001</v>
      </c>
    </row>
    <row r="18" spans="1:7" ht="13.5" customHeight="1">
      <c r="A18" s="21">
        <v>8</v>
      </c>
      <c r="B18" s="68" t="s">
        <v>115</v>
      </c>
      <c r="C18" s="16" t="s">
        <v>109</v>
      </c>
      <c r="D18" s="69">
        <v>48</v>
      </c>
      <c r="E18" s="69">
        <v>2</v>
      </c>
      <c r="F18" s="70">
        <v>2.27</v>
      </c>
      <c r="G18" s="23">
        <f t="shared" si="0"/>
        <v>217.92000000000002</v>
      </c>
    </row>
    <row r="19" spans="1:7" ht="12">
      <c r="A19" s="21">
        <v>9</v>
      </c>
      <c r="B19" s="68" t="s">
        <v>116</v>
      </c>
      <c r="C19" s="16" t="s">
        <v>109</v>
      </c>
      <c r="D19" s="69">
        <v>102</v>
      </c>
      <c r="E19" s="69">
        <v>12</v>
      </c>
      <c r="F19" s="70">
        <v>1.86</v>
      </c>
      <c r="G19" s="23">
        <f t="shared" si="0"/>
        <v>2276.6400000000003</v>
      </c>
    </row>
    <row r="20" spans="1:7" ht="12">
      <c r="A20" s="21">
        <v>10</v>
      </c>
      <c r="B20" s="68" t="s">
        <v>117</v>
      </c>
      <c r="C20" s="16" t="s">
        <v>109</v>
      </c>
      <c r="D20" s="69">
        <v>19</v>
      </c>
      <c r="E20" s="69">
        <v>2</v>
      </c>
      <c r="F20" s="70">
        <v>2.77</v>
      </c>
      <c r="G20" s="23">
        <f t="shared" si="0"/>
        <v>105.26</v>
      </c>
    </row>
    <row r="21" spans="1:7" ht="12">
      <c r="A21" s="21">
        <v>11</v>
      </c>
      <c r="B21" s="68" t="s">
        <v>118</v>
      </c>
      <c r="C21" s="16" t="s">
        <v>109</v>
      </c>
      <c r="D21" s="69">
        <v>30</v>
      </c>
      <c r="E21" s="69">
        <v>12</v>
      </c>
      <c r="F21" s="70">
        <v>1.2</v>
      </c>
      <c r="G21" s="23">
        <f t="shared" si="0"/>
        <v>432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57373.712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67700.98015999999</v>
      </c>
    </row>
    <row r="24" spans="1:7" ht="14.25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1.2247364260646187</v>
      </c>
    </row>
    <row r="25" spans="1:7" ht="13.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2" customHeight="1">
      <c r="A27" s="73" t="s">
        <v>16</v>
      </c>
      <c r="B27" s="27" t="s">
        <v>13</v>
      </c>
      <c r="C27" s="16" t="s">
        <v>11</v>
      </c>
      <c r="D27" s="69">
        <f>C5</f>
        <v>4606.5</v>
      </c>
      <c r="E27" s="23"/>
      <c r="F27" s="74">
        <v>1.09</v>
      </c>
      <c r="G27" s="25">
        <f>F27*D27*12</f>
        <v>60253.020000000004</v>
      </c>
    </row>
    <row r="28" spans="1:7" ht="12.75" customHeight="1">
      <c r="A28" s="72" t="s">
        <v>18</v>
      </c>
      <c r="B28" s="27" t="s">
        <v>15</v>
      </c>
      <c r="C28" s="16" t="s">
        <v>11</v>
      </c>
      <c r="D28" s="69">
        <f>C5</f>
        <v>4606.5</v>
      </c>
      <c r="E28" s="23"/>
      <c r="F28" s="74">
        <v>0.12</v>
      </c>
      <c r="G28" s="25">
        <f>F28*D28*12</f>
        <v>6633.36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4.25" customHeight="1">
      <c r="A30" s="26">
        <v>1</v>
      </c>
      <c r="B30" s="75" t="s">
        <v>125</v>
      </c>
      <c r="C30" s="76" t="s">
        <v>80</v>
      </c>
      <c r="D30" s="69">
        <v>237</v>
      </c>
      <c r="E30" s="69">
        <v>1</v>
      </c>
      <c r="F30" s="128">
        <v>1.72</v>
      </c>
      <c r="G30" s="23">
        <f>D30*E30*F30</f>
        <v>407.64</v>
      </c>
    </row>
    <row r="31" spans="1:7" ht="12">
      <c r="A31" s="26">
        <v>2</v>
      </c>
      <c r="B31" s="75" t="s">
        <v>126</v>
      </c>
      <c r="C31" s="77" t="s">
        <v>80</v>
      </c>
      <c r="D31" s="69">
        <v>237</v>
      </c>
      <c r="E31" s="69">
        <v>28</v>
      </c>
      <c r="F31" s="128">
        <v>0.14</v>
      </c>
      <c r="G31" s="23">
        <f aca="true" t="shared" si="1" ref="G31:G52">D31*E31*F31</f>
        <v>929.0400000000001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237</v>
      </c>
      <c r="E32" s="69">
        <v>10</v>
      </c>
      <c r="F32" s="128">
        <v>0.69</v>
      </c>
      <c r="G32" s="23">
        <f t="shared" si="1"/>
        <v>1635.3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352</v>
      </c>
      <c r="E33" s="69">
        <v>12</v>
      </c>
      <c r="F33" s="128">
        <v>0.69</v>
      </c>
      <c r="G33" s="23">
        <f>D33*E33*F33</f>
        <v>2914.56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6</v>
      </c>
      <c r="E34" s="69">
        <v>245</v>
      </c>
      <c r="F34" s="128">
        <v>3.28</v>
      </c>
      <c r="G34" s="23">
        <f t="shared" si="1"/>
        <v>4821.599999999999</v>
      </c>
    </row>
    <row r="35" spans="1:7" ht="12" customHeight="1">
      <c r="A35" s="26">
        <v>6</v>
      </c>
      <c r="B35" s="75" t="s">
        <v>130</v>
      </c>
      <c r="C35" s="77" t="s">
        <v>80</v>
      </c>
      <c r="D35" s="69">
        <v>954</v>
      </c>
      <c r="E35" s="69">
        <v>1</v>
      </c>
      <c r="F35" s="128">
        <v>1.2</v>
      </c>
      <c r="G35" s="23">
        <f t="shared" si="1"/>
        <v>1144.8</v>
      </c>
    </row>
    <row r="36" spans="1:7" ht="12" customHeight="1">
      <c r="A36" s="26">
        <v>7</v>
      </c>
      <c r="B36" s="75" t="s">
        <v>131</v>
      </c>
      <c r="C36" s="77" t="s">
        <v>80</v>
      </c>
      <c r="D36" s="69">
        <v>954</v>
      </c>
      <c r="E36" s="69">
        <v>122</v>
      </c>
      <c r="F36" s="128">
        <v>0.06</v>
      </c>
      <c r="G36" s="23">
        <f t="shared" si="1"/>
        <v>6983.28</v>
      </c>
    </row>
    <row r="37" spans="1:7" ht="12">
      <c r="A37" s="26">
        <v>8</v>
      </c>
      <c r="B37" s="75" t="s">
        <v>132</v>
      </c>
      <c r="C37" s="77" t="s">
        <v>133</v>
      </c>
      <c r="D37" s="69">
        <v>1.2</v>
      </c>
      <c r="E37" s="69">
        <v>3</v>
      </c>
      <c r="F37" s="128">
        <v>11.29</v>
      </c>
      <c r="G37" s="23">
        <f t="shared" si="1"/>
        <v>40.64399999999999</v>
      </c>
    </row>
    <row r="38" spans="1:7" ht="12" customHeight="1">
      <c r="A38" s="26">
        <v>9</v>
      </c>
      <c r="B38" s="75" t="s">
        <v>134</v>
      </c>
      <c r="C38" s="77" t="s">
        <v>129</v>
      </c>
      <c r="D38" s="69">
        <v>15</v>
      </c>
      <c r="E38" s="69">
        <v>1</v>
      </c>
      <c r="F38" s="128">
        <v>2.37</v>
      </c>
      <c r="G38" s="23">
        <f t="shared" si="1"/>
        <v>35.550000000000004</v>
      </c>
    </row>
    <row r="39" spans="1:7" ht="12">
      <c r="A39" s="26">
        <v>10</v>
      </c>
      <c r="B39" s="75" t="s">
        <v>135</v>
      </c>
      <c r="C39" s="77" t="s">
        <v>80</v>
      </c>
      <c r="D39" s="69">
        <v>352</v>
      </c>
      <c r="E39" s="69">
        <v>122</v>
      </c>
      <c r="F39" s="128">
        <v>0.14</v>
      </c>
      <c r="G39" s="23">
        <f t="shared" si="1"/>
        <v>6012.160000000001</v>
      </c>
    </row>
    <row r="40" spans="1:7" ht="12">
      <c r="A40" s="26">
        <v>11</v>
      </c>
      <c r="B40" s="75" t="s">
        <v>136</v>
      </c>
      <c r="C40" s="77" t="s">
        <v>80</v>
      </c>
      <c r="D40" s="69"/>
      <c r="E40" s="69">
        <v>28</v>
      </c>
      <c r="F40" s="128">
        <v>0.14</v>
      </c>
      <c r="G40" s="23">
        <f t="shared" si="1"/>
        <v>0</v>
      </c>
    </row>
    <row r="41" spans="1:7" ht="12">
      <c r="A41" s="26">
        <v>12</v>
      </c>
      <c r="B41" s="75" t="s">
        <v>137</v>
      </c>
      <c r="C41" s="77" t="s">
        <v>80</v>
      </c>
      <c r="D41" s="69">
        <v>352</v>
      </c>
      <c r="E41" s="69">
        <v>25</v>
      </c>
      <c r="F41" s="128">
        <v>0.69</v>
      </c>
      <c r="G41" s="23">
        <f t="shared" si="1"/>
        <v>6071.999999999999</v>
      </c>
    </row>
    <row r="42" spans="1:7" ht="12">
      <c r="A42" s="26">
        <v>13</v>
      </c>
      <c r="B42" s="75" t="s">
        <v>138</v>
      </c>
      <c r="C42" s="77" t="s">
        <v>133</v>
      </c>
      <c r="D42" s="69">
        <v>0.5</v>
      </c>
      <c r="E42" s="69">
        <v>36</v>
      </c>
      <c r="F42" s="128">
        <v>11.29</v>
      </c>
      <c r="G42" s="23">
        <f t="shared" si="1"/>
        <v>203.21999999999997</v>
      </c>
    </row>
    <row r="43" spans="1:7" ht="13.5" customHeight="1">
      <c r="A43" s="26">
        <v>14</v>
      </c>
      <c r="B43" s="75" t="s">
        <v>139</v>
      </c>
      <c r="C43" s="77" t="s">
        <v>80</v>
      </c>
      <c r="D43" s="69">
        <v>352</v>
      </c>
      <c r="E43" s="69">
        <v>36</v>
      </c>
      <c r="F43" s="128">
        <v>0.15</v>
      </c>
      <c r="G43" s="23">
        <f t="shared" si="1"/>
        <v>1900.8</v>
      </c>
    </row>
    <row r="44" spans="1:7" ht="13.5" customHeight="1">
      <c r="A44" s="26">
        <v>15</v>
      </c>
      <c r="B44" s="75" t="s">
        <v>140</v>
      </c>
      <c r="C44" s="77" t="s">
        <v>80</v>
      </c>
      <c r="D44" s="69"/>
      <c r="E44" s="69">
        <v>5</v>
      </c>
      <c r="F44" s="128">
        <v>2.02</v>
      </c>
      <c r="G44" s="23">
        <f t="shared" si="1"/>
        <v>0</v>
      </c>
    </row>
    <row r="45" spans="1:7" ht="13.5" customHeight="1">
      <c r="A45" s="26">
        <v>16</v>
      </c>
      <c r="B45" s="75" t="s">
        <v>141</v>
      </c>
      <c r="C45" s="77" t="s">
        <v>80</v>
      </c>
      <c r="D45" s="69">
        <v>25</v>
      </c>
      <c r="E45" s="69">
        <v>2</v>
      </c>
      <c r="F45" s="128">
        <v>4.8</v>
      </c>
      <c r="G45" s="23">
        <f t="shared" si="1"/>
        <v>240</v>
      </c>
    </row>
    <row r="46" spans="1:7" ht="12">
      <c r="A46" s="26">
        <v>17</v>
      </c>
      <c r="B46" s="75" t="s">
        <v>142</v>
      </c>
      <c r="C46" s="77" t="s">
        <v>80</v>
      </c>
      <c r="D46" s="69">
        <v>293</v>
      </c>
      <c r="E46" s="69">
        <v>72</v>
      </c>
      <c r="F46" s="128">
        <v>0.06</v>
      </c>
      <c r="G46" s="23">
        <f t="shared" si="1"/>
        <v>1265.76</v>
      </c>
    </row>
    <row r="47" spans="1:7" ht="24">
      <c r="A47" s="26">
        <v>18</v>
      </c>
      <c r="B47" s="78" t="s">
        <v>143</v>
      </c>
      <c r="C47" s="79" t="s">
        <v>133</v>
      </c>
      <c r="D47" s="69">
        <v>0.5</v>
      </c>
      <c r="E47" s="69">
        <v>1</v>
      </c>
      <c r="F47" s="129">
        <v>11.29</v>
      </c>
      <c r="G47" s="23">
        <f t="shared" si="1"/>
        <v>5.645</v>
      </c>
    </row>
    <row r="48" spans="1:7" ht="12">
      <c r="A48" s="26">
        <v>19</v>
      </c>
      <c r="B48" s="80" t="s">
        <v>144</v>
      </c>
      <c r="C48" s="59" t="s">
        <v>145</v>
      </c>
      <c r="D48" s="69">
        <v>9.83</v>
      </c>
      <c r="E48" s="69">
        <v>3</v>
      </c>
      <c r="F48" s="130">
        <v>27.3</v>
      </c>
      <c r="G48" s="23">
        <f t="shared" si="1"/>
        <v>805.0770000000001</v>
      </c>
    </row>
    <row r="49" spans="1:7" ht="24">
      <c r="A49" s="26">
        <v>20</v>
      </c>
      <c r="B49" s="80" t="s">
        <v>197</v>
      </c>
      <c r="C49" s="59" t="s">
        <v>31</v>
      </c>
      <c r="D49" s="131">
        <v>0</v>
      </c>
      <c r="E49" s="69">
        <v>2</v>
      </c>
      <c r="F49" s="119">
        <v>666.64</v>
      </c>
      <c r="G49" s="23">
        <f t="shared" si="1"/>
        <v>0</v>
      </c>
    </row>
    <row r="50" spans="1:7" ht="24">
      <c r="A50" s="26">
        <v>21</v>
      </c>
      <c r="B50" s="80" t="s">
        <v>146</v>
      </c>
      <c r="C50" s="59" t="s">
        <v>31</v>
      </c>
      <c r="D50" s="131">
        <v>0</v>
      </c>
      <c r="E50" s="69">
        <v>6</v>
      </c>
      <c r="F50" s="119">
        <v>506.11</v>
      </c>
      <c r="G50" s="23">
        <f t="shared" si="1"/>
        <v>0</v>
      </c>
    </row>
    <row r="51" spans="1:7" ht="25.5" customHeight="1">
      <c r="A51" s="26">
        <v>22</v>
      </c>
      <c r="B51" s="80" t="s">
        <v>147</v>
      </c>
      <c r="C51" s="59" t="s">
        <v>31</v>
      </c>
      <c r="D51" s="131">
        <v>0</v>
      </c>
      <c r="E51" s="69">
        <v>5</v>
      </c>
      <c r="F51" s="119">
        <v>789.32</v>
      </c>
      <c r="G51" s="23">
        <f t="shared" si="1"/>
        <v>0</v>
      </c>
    </row>
    <row r="52" spans="1:7" ht="12" customHeight="1">
      <c r="A52" s="26">
        <v>23</v>
      </c>
      <c r="B52" s="81" t="s">
        <v>148</v>
      </c>
      <c r="C52" s="59" t="s">
        <v>66</v>
      </c>
      <c r="D52" s="69">
        <v>1.5</v>
      </c>
      <c r="E52" s="69">
        <v>1</v>
      </c>
      <c r="F52" s="130">
        <v>208.49</v>
      </c>
      <c r="G52" s="23">
        <f t="shared" si="1"/>
        <v>312.735</v>
      </c>
    </row>
    <row r="53" spans="1:7" ht="12.75" customHeight="1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35729.810999999994</v>
      </c>
    </row>
    <row r="54" spans="1:7" ht="13.5" customHeight="1">
      <c r="A54" s="26"/>
      <c r="B54" s="71" t="s">
        <v>120</v>
      </c>
      <c r="C54" s="59"/>
      <c r="D54" s="23"/>
      <c r="E54" s="23"/>
      <c r="F54" s="82"/>
      <c r="G54" s="25">
        <f>G53*1.18</f>
        <v>42161.17697999999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0.7627116932595244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1235</v>
      </c>
      <c r="E56" s="23"/>
      <c r="F56" s="83">
        <v>0.68</v>
      </c>
      <c r="G56" s="25">
        <f>F56*D56*12</f>
        <v>10077.6</v>
      </c>
    </row>
    <row r="57" spans="1:7" ht="13.5" customHeight="1">
      <c r="A57" s="73"/>
      <c r="B57" s="27"/>
      <c r="C57" s="16" t="s">
        <v>11</v>
      </c>
      <c r="D57" s="23"/>
      <c r="E57" s="23"/>
      <c r="F57" s="24"/>
      <c r="G57" s="25">
        <f>G56/C5/12</f>
        <v>0.18230760881363292</v>
      </c>
    </row>
    <row r="58" spans="1:7" ht="13.5" customHeight="1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2" customHeight="1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">
      <c r="A60" s="34">
        <v>1</v>
      </c>
      <c r="B60" s="35" t="s">
        <v>26</v>
      </c>
      <c r="C60" s="84" t="s">
        <v>27</v>
      </c>
      <c r="D60" s="85">
        <v>206</v>
      </c>
      <c r="E60" s="84"/>
      <c r="F60" s="86">
        <v>23.74</v>
      </c>
      <c r="G60" s="87">
        <f>D60*F60</f>
        <v>4890.44</v>
      </c>
    </row>
    <row r="61" spans="1:7" ht="12">
      <c r="A61" s="34">
        <v>2</v>
      </c>
      <c r="B61" s="35" t="s">
        <v>28</v>
      </c>
      <c r="C61" s="84" t="s">
        <v>27</v>
      </c>
      <c r="D61" s="85">
        <v>16</v>
      </c>
      <c r="E61" s="84"/>
      <c r="F61" s="86">
        <v>62.95</v>
      </c>
      <c r="G61" s="87">
        <f aca="true" t="shared" si="2" ref="G61:G74">D61*F61</f>
        <v>1007.2</v>
      </c>
    </row>
    <row r="62" spans="1:7" ht="12" customHeight="1">
      <c r="A62" s="36">
        <v>3</v>
      </c>
      <c r="B62" s="37" t="s">
        <v>154</v>
      </c>
      <c r="C62" s="84" t="s">
        <v>155</v>
      </c>
      <c r="D62" s="85">
        <v>90</v>
      </c>
      <c r="E62" s="84"/>
      <c r="F62" s="86">
        <v>12.64</v>
      </c>
      <c r="G62" s="87">
        <f t="shared" si="2"/>
        <v>1137.6000000000001</v>
      </c>
    </row>
    <row r="63" spans="1:7" ht="12" customHeight="1">
      <c r="A63" s="34">
        <v>4</v>
      </c>
      <c r="B63" s="37" t="s">
        <v>29</v>
      </c>
      <c r="C63" s="84" t="s">
        <v>30</v>
      </c>
      <c r="D63" s="85">
        <v>90</v>
      </c>
      <c r="E63" s="84"/>
      <c r="F63" s="86">
        <v>12.64</v>
      </c>
      <c r="G63" s="87">
        <f t="shared" si="2"/>
        <v>1137.6000000000001</v>
      </c>
    </row>
    <row r="64" spans="1:7" ht="24">
      <c r="A64" s="34">
        <v>5</v>
      </c>
      <c r="B64" s="35" t="s">
        <v>156</v>
      </c>
      <c r="C64" s="84" t="s">
        <v>31</v>
      </c>
      <c r="D64" s="127">
        <v>1.235</v>
      </c>
      <c r="E64" s="84"/>
      <c r="F64" s="86">
        <v>1264.03</v>
      </c>
      <c r="G64" s="87">
        <f t="shared" si="2"/>
        <v>1561.07705</v>
      </c>
    </row>
    <row r="65" spans="1:7" ht="12.75" customHeight="1">
      <c r="A65" s="36">
        <v>6</v>
      </c>
      <c r="B65" s="38" t="s">
        <v>32</v>
      </c>
      <c r="C65" s="84" t="s">
        <v>33</v>
      </c>
      <c r="D65" s="85">
        <v>0.3</v>
      </c>
      <c r="E65" s="84"/>
      <c r="F65" s="86">
        <v>1422.03</v>
      </c>
      <c r="G65" s="87">
        <f t="shared" si="2"/>
        <v>426.609</v>
      </c>
    </row>
    <row r="66" spans="1:7" ht="12">
      <c r="A66" s="34">
        <v>7</v>
      </c>
      <c r="B66" s="35" t="s">
        <v>34</v>
      </c>
      <c r="C66" s="84" t="s">
        <v>35</v>
      </c>
      <c r="D66" s="85">
        <v>1</v>
      </c>
      <c r="E66" s="84"/>
      <c r="F66" s="86">
        <v>15.33</v>
      </c>
      <c r="G66" s="87">
        <f t="shared" si="2"/>
        <v>15.33</v>
      </c>
    </row>
    <row r="67" spans="1:7" ht="11.25" customHeight="1">
      <c r="A67" s="34">
        <v>8</v>
      </c>
      <c r="B67" s="35" t="s">
        <v>157</v>
      </c>
      <c r="C67" s="84" t="s">
        <v>36</v>
      </c>
      <c r="D67" s="85"/>
      <c r="E67" s="84"/>
      <c r="F67" s="86">
        <v>126.01</v>
      </c>
      <c r="G67" s="87">
        <f t="shared" si="2"/>
        <v>0</v>
      </c>
    </row>
    <row r="68" spans="1:7" ht="12" customHeight="1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3.5" customHeight="1">
      <c r="A70" s="34">
        <v>11</v>
      </c>
      <c r="B70" s="40" t="s">
        <v>164</v>
      </c>
      <c r="C70" s="84" t="s">
        <v>39</v>
      </c>
      <c r="D70" s="88">
        <v>1</v>
      </c>
      <c r="E70" s="84"/>
      <c r="F70" s="89">
        <v>342.87</v>
      </c>
      <c r="G70" s="87">
        <f>D70*F70</f>
        <v>342.87</v>
      </c>
    </row>
    <row r="71" spans="1:7" ht="12.75" customHeight="1">
      <c r="A71" s="34">
        <v>12</v>
      </c>
      <c r="B71" s="35" t="s">
        <v>160</v>
      </c>
      <c r="C71" s="84" t="s">
        <v>62</v>
      </c>
      <c r="D71" s="85">
        <v>14.04</v>
      </c>
      <c r="E71" s="84"/>
      <c r="F71" s="86">
        <v>34.6</v>
      </c>
      <c r="G71" s="87">
        <f t="shared" si="2"/>
        <v>485.784</v>
      </c>
    </row>
    <row r="72" spans="1:7" ht="11.25" customHeight="1">
      <c r="A72" s="39">
        <v>13</v>
      </c>
      <c r="B72" s="35" t="s">
        <v>161</v>
      </c>
      <c r="C72" s="84" t="s">
        <v>27</v>
      </c>
      <c r="D72" s="85">
        <v>1</v>
      </c>
      <c r="E72" s="84"/>
      <c r="F72" s="86">
        <v>662.03</v>
      </c>
      <c r="G72" s="87">
        <f t="shared" si="2"/>
        <v>662.03</v>
      </c>
    </row>
    <row r="73" spans="1:7" ht="12" customHeight="1">
      <c r="A73" s="34">
        <v>14</v>
      </c>
      <c r="B73" s="40" t="s">
        <v>162</v>
      </c>
      <c r="C73" s="84" t="s">
        <v>27</v>
      </c>
      <c r="D73" s="85">
        <v>30</v>
      </c>
      <c r="E73" s="84"/>
      <c r="F73" s="86">
        <v>3.79</v>
      </c>
      <c r="G73" s="87">
        <f t="shared" si="2"/>
        <v>113.7</v>
      </c>
    </row>
    <row r="74" spans="1:7" ht="11.25" customHeight="1">
      <c r="A74" s="34">
        <v>15</v>
      </c>
      <c r="B74" s="35" t="s">
        <v>163</v>
      </c>
      <c r="C74" s="84" t="s">
        <v>38</v>
      </c>
      <c r="D74" s="85">
        <v>16</v>
      </c>
      <c r="E74" s="84"/>
      <c r="F74" s="86">
        <v>20</v>
      </c>
      <c r="G74" s="87">
        <f t="shared" si="2"/>
        <v>320</v>
      </c>
    </row>
    <row r="75" spans="1:7" ht="12">
      <c r="A75" s="37"/>
      <c r="B75" s="44" t="s">
        <v>165</v>
      </c>
      <c r="C75" s="84"/>
      <c r="D75" s="90"/>
      <c r="E75" s="91"/>
      <c r="F75" s="92"/>
      <c r="G75" s="92">
        <f>SUM(G60:G74)</f>
        <v>12100.240050000002</v>
      </c>
    </row>
    <row r="76" spans="1:7" ht="12" customHeight="1">
      <c r="A76" s="37"/>
      <c r="B76" s="94" t="s">
        <v>166</v>
      </c>
      <c r="C76" s="95"/>
      <c r="D76" s="96"/>
      <c r="E76" s="97"/>
      <c r="F76" s="98"/>
      <c r="G76" s="99">
        <f>(G75*15%)+G75</f>
        <v>13915.276057500003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16420.025747850003</v>
      </c>
    </row>
    <row r="78" spans="1:7" ht="12" customHeight="1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0.2970444977721698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36">
      <c r="A80" s="37">
        <v>1</v>
      </c>
      <c r="B80" s="43" t="s">
        <v>41</v>
      </c>
      <c r="C80" s="105" t="s">
        <v>42</v>
      </c>
      <c r="D80" s="108">
        <v>17.26</v>
      </c>
      <c r="E80" s="60"/>
      <c r="F80" s="106">
        <v>632.01</v>
      </c>
      <c r="G80" s="107">
        <f>D80*F80</f>
        <v>10908.492600000001</v>
      </c>
    </row>
    <row r="81" spans="1:7" ht="24">
      <c r="A81" s="37">
        <v>2</v>
      </c>
      <c r="B81" s="43" t="s">
        <v>43</v>
      </c>
      <c r="C81" s="105" t="s">
        <v>44</v>
      </c>
      <c r="D81" s="106">
        <v>4</v>
      </c>
      <c r="E81" s="60"/>
      <c r="F81" s="106">
        <v>237.65</v>
      </c>
      <c r="G81" s="107">
        <f aca="true" t="shared" si="3" ref="G81:G98">D81*F81</f>
        <v>950.6</v>
      </c>
    </row>
    <row r="82" spans="1:7" ht="24">
      <c r="A82" s="37">
        <v>3</v>
      </c>
      <c r="B82" s="43" t="s">
        <v>45</v>
      </c>
      <c r="C82" s="105" t="s">
        <v>44</v>
      </c>
      <c r="D82" s="106">
        <v>2</v>
      </c>
      <c r="E82" s="60"/>
      <c r="F82" s="106">
        <v>264.4</v>
      </c>
      <c r="G82" s="107">
        <f t="shared" si="3"/>
        <v>528.8</v>
      </c>
    </row>
    <row r="83" spans="1:7" ht="12.75" customHeight="1">
      <c r="A83" s="37">
        <v>4</v>
      </c>
      <c r="B83" s="43" t="s">
        <v>206</v>
      </c>
      <c r="C83" s="105" t="s">
        <v>47</v>
      </c>
      <c r="D83" s="106">
        <v>15</v>
      </c>
      <c r="E83" s="60"/>
      <c r="F83" s="106">
        <v>23.9</v>
      </c>
      <c r="G83" s="107">
        <f t="shared" si="3"/>
        <v>358.5</v>
      </c>
    </row>
    <row r="84" spans="1:7" ht="14.25" customHeight="1">
      <c r="A84" s="37">
        <v>5</v>
      </c>
      <c r="B84" s="43" t="s">
        <v>48</v>
      </c>
      <c r="C84" s="105" t="s">
        <v>49</v>
      </c>
      <c r="D84" s="106">
        <v>30</v>
      </c>
      <c r="E84" s="60"/>
      <c r="F84" s="106">
        <v>44.44</v>
      </c>
      <c r="G84" s="107">
        <f t="shared" si="3"/>
        <v>1333.1999999999998</v>
      </c>
    </row>
    <row r="85" spans="1:7" ht="12.7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4.25" customHeight="1">
      <c r="A86" s="37">
        <v>7</v>
      </c>
      <c r="B86" s="43" t="s">
        <v>52</v>
      </c>
      <c r="C86" s="105" t="s">
        <v>53</v>
      </c>
      <c r="D86" s="106">
        <v>8</v>
      </c>
      <c r="E86" s="60"/>
      <c r="F86" s="106">
        <v>152.63</v>
      </c>
      <c r="G86" s="107">
        <f t="shared" si="3"/>
        <v>1221.04</v>
      </c>
    </row>
    <row r="87" spans="1:7" ht="13.5" customHeight="1">
      <c r="A87" s="37">
        <v>8</v>
      </c>
      <c r="B87" s="43" t="s">
        <v>54</v>
      </c>
      <c r="C87" s="105" t="s">
        <v>47</v>
      </c>
      <c r="D87" s="106">
        <v>5</v>
      </c>
      <c r="E87" s="60"/>
      <c r="F87" s="106">
        <v>116.62</v>
      </c>
      <c r="G87" s="107">
        <f t="shared" si="3"/>
        <v>583.1</v>
      </c>
    </row>
    <row r="88" spans="1:7" ht="13.5" customHeight="1">
      <c r="A88" s="37">
        <v>9</v>
      </c>
      <c r="B88" s="43" t="s">
        <v>55</v>
      </c>
      <c r="C88" s="105" t="s">
        <v>47</v>
      </c>
      <c r="D88" s="106">
        <v>1</v>
      </c>
      <c r="E88" s="60"/>
      <c r="F88" s="106">
        <v>119.06</v>
      </c>
      <c r="G88" s="107">
        <f t="shared" si="3"/>
        <v>119.06</v>
      </c>
    </row>
    <row r="89" spans="1:7" ht="12">
      <c r="A89" s="37">
        <v>10</v>
      </c>
      <c r="B89" s="43" t="s">
        <v>56</v>
      </c>
      <c r="C89" s="105" t="s">
        <v>57</v>
      </c>
      <c r="D89" s="106">
        <v>15</v>
      </c>
      <c r="E89" s="60"/>
      <c r="F89" s="106">
        <v>91.64</v>
      </c>
      <c r="G89" s="107">
        <f t="shared" si="3"/>
        <v>1374.6</v>
      </c>
    </row>
    <row r="90" spans="1:7" ht="13.5" customHeight="1">
      <c r="A90" s="37">
        <v>11</v>
      </c>
      <c r="B90" s="43" t="s">
        <v>58</v>
      </c>
      <c r="C90" s="105" t="s">
        <v>59</v>
      </c>
      <c r="D90" s="106">
        <v>25</v>
      </c>
      <c r="E90" s="60"/>
      <c r="F90" s="106">
        <v>148.11</v>
      </c>
      <c r="G90" s="107">
        <f t="shared" si="3"/>
        <v>3702.7500000000005</v>
      </c>
    </row>
    <row r="91" spans="1:7" ht="14.25" customHeight="1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12" customHeight="1">
      <c r="A92" s="37">
        <v>13</v>
      </c>
      <c r="B92" s="43" t="s">
        <v>168</v>
      </c>
      <c r="C92" s="105" t="s">
        <v>61</v>
      </c>
      <c r="D92" s="108">
        <v>0.0005</v>
      </c>
      <c r="E92" s="60"/>
      <c r="F92" s="106">
        <v>101100.44</v>
      </c>
      <c r="G92" s="107">
        <f t="shared" si="3"/>
        <v>50.55022</v>
      </c>
    </row>
    <row r="93" spans="1:7" ht="12" customHeight="1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200</v>
      </c>
      <c r="E94" s="60"/>
      <c r="F94" s="106">
        <v>43.04</v>
      </c>
      <c r="G94" s="107">
        <f t="shared" si="3"/>
        <v>8608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2">
      <c r="A96" s="37">
        <v>17</v>
      </c>
      <c r="B96" s="43" t="s">
        <v>67</v>
      </c>
      <c r="C96" s="105" t="s">
        <v>66</v>
      </c>
      <c r="D96" s="106">
        <v>1.2</v>
      </c>
      <c r="E96" s="60"/>
      <c r="F96" s="106">
        <v>302.02</v>
      </c>
      <c r="G96" s="107">
        <f t="shared" si="3"/>
        <v>362.424</v>
      </c>
    </row>
    <row r="97" spans="1:7" ht="12">
      <c r="A97" s="37">
        <v>18</v>
      </c>
      <c r="B97" s="43" t="s">
        <v>169</v>
      </c>
      <c r="C97" s="105" t="s">
        <v>51</v>
      </c>
      <c r="D97" s="106">
        <v>125</v>
      </c>
      <c r="E97" s="60"/>
      <c r="F97" s="106">
        <v>52.68</v>
      </c>
      <c r="G97" s="107">
        <f t="shared" si="3"/>
        <v>6585</v>
      </c>
    </row>
    <row r="98" spans="1:7" ht="12">
      <c r="A98" s="37">
        <v>19</v>
      </c>
      <c r="B98" s="43" t="s">
        <v>170</v>
      </c>
      <c r="C98" s="105" t="s">
        <v>62</v>
      </c>
      <c r="D98" s="106">
        <v>155</v>
      </c>
      <c r="E98" s="60"/>
      <c r="F98" s="106">
        <v>7.12</v>
      </c>
      <c r="G98" s="107">
        <f t="shared" si="3"/>
        <v>1103.6</v>
      </c>
    </row>
    <row r="99" spans="1:7" ht="12">
      <c r="A99" s="37"/>
      <c r="B99" s="44" t="s">
        <v>165</v>
      </c>
      <c r="C99" s="109"/>
      <c r="D99" s="59"/>
      <c r="E99" s="59"/>
      <c r="F99" s="109"/>
      <c r="G99" s="107">
        <f>SUM(G80:G98)</f>
        <v>39963.866819999996</v>
      </c>
    </row>
    <row r="100" spans="1:7" ht="12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45958.44684299999</v>
      </c>
    </row>
    <row r="101" spans="1:7" ht="12">
      <c r="A101" s="37"/>
      <c r="B101" s="94" t="s">
        <v>120</v>
      </c>
      <c r="C101" s="109"/>
      <c r="D101" s="59"/>
      <c r="E101" s="59"/>
      <c r="F101" s="109"/>
      <c r="G101" s="63">
        <f>G100*1.18</f>
        <v>54230.96727473999</v>
      </c>
    </row>
    <row r="102" spans="1:7" ht="13.5" customHeight="1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0.9810587806132637</v>
      </c>
    </row>
    <row r="103" spans="1:7" ht="12.7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12.75" customHeight="1">
      <c r="A104" s="37">
        <v>1</v>
      </c>
      <c r="B104" s="43" t="s">
        <v>69</v>
      </c>
      <c r="C104" s="105" t="s">
        <v>42</v>
      </c>
      <c r="D104" s="108">
        <v>10.835</v>
      </c>
      <c r="E104" s="60"/>
      <c r="F104" s="106">
        <v>632.01</v>
      </c>
      <c r="G104" s="107">
        <f>D104*F104</f>
        <v>6847.828350000001</v>
      </c>
    </row>
    <row r="105" spans="1:7" ht="12.75" customHeight="1">
      <c r="A105" s="37">
        <v>2</v>
      </c>
      <c r="B105" s="43" t="s">
        <v>70</v>
      </c>
      <c r="C105" s="105" t="s">
        <v>71</v>
      </c>
      <c r="D105" s="106">
        <v>3</v>
      </c>
      <c r="E105" s="60"/>
      <c r="F105" s="106">
        <v>1387.16</v>
      </c>
      <c r="G105" s="107">
        <f aca="true" t="shared" si="4" ref="G105:G114">D105*F105</f>
        <v>4161.4800000000005</v>
      </c>
    </row>
    <row r="106" spans="1:7" ht="12" customHeight="1">
      <c r="A106" s="37">
        <v>3</v>
      </c>
      <c r="B106" s="43" t="s">
        <v>72</v>
      </c>
      <c r="C106" s="105" t="s">
        <v>71</v>
      </c>
      <c r="D106" s="106">
        <v>9</v>
      </c>
      <c r="E106" s="60"/>
      <c r="F106" s="106">
        <v>186.44</v>
      </c>
      <c r="G106" s="107">
        <f t="shared" si="4"/>
        <v>1677.96</v>
      </c>
    </row>
    <row r="107" spans="1:7" ht="13.5" customHeight="1">
      <c r="A107" s="37">
        <v>4</v>
      </c>
      <c r="B107" s="43" t="s">
        <v>73</v>
      </c>
      <c r="C107" s="105" t="s">
        <v>74</v>
      </c>
      <c r="D107" s="106">
        <v>25</v>
      </c>
      <c r="E107" s="60"/>
      <c r="F107" s="106">
        <v>88.48</v>
      </c>
      <c r="G107" s="107">
        <f t="shared" si="4"/>
        <v>2212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65</v>
      </c>
      <c r="E108" s="60"/>
      <c r="F108" s="106">
        <v>41.17</v>
      </c>
      <c r="G108" s="107">
        <f t="shared" si="4"/>
        <v>2676.05</v>
      </c>
    </row>
    <row r="109" spans="1:7" ht="12" customHeight="1">
      <c r="A109" s="37">
        <v>6</v>
      </c>
      <c r="B109" s="43" t="s">
        <v>76</v>
      </c>
      <c r="C109" s="105" t="s">
        <v>57</v>
      </c>
      <c r="D109" s="106">
        <v>15</v>
      </c>
      <c r="E109" s="60"/>
      <c r="F109" s="106">
        <v>237.09</v>
      </c>
      <c r="G109" s="107">
        <f t="shared" si="4"/>
        <v>3556.35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2">
      <c r="A111" s="37">
        <v>8</v>
      </c>
      <c r="B111" s="43" t="s">
        <v>78</v>
      </c>
      <c r="C111" s="105" t="s">
        <v>57</v>
      </c>
      <c r="D111" s="106">
        <v>22</v>
      </c>
      <c r="E111" s="60"/>
      <c r="F111" s="106">
        <v>47.87</v>
      </c>
      <c r="G111" s="107">
        <f t="shared" si="4"/>
        <v>1053.1399999999999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2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12.6</v>
      </c>
      <c r="E114" s="60"/>
      <c r="F114" s="106">
        <v>46</v>
      </c>
      <c r="G114" s="107">
        <f t="shared" si="4"/>
        <v>579.6</v>
      </c>
    </row>
    <row r="115" spans="1:7" ht="14.25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23144.588349999998</v>
      </c>
    </row>
    <row r="116" spans="1:7" ht="12.75" customHeight="1">
      <c r="A116" s="37"/>
      <c r="B116" s="94" t="s">
        <v>166</v>
      </c>
      <c r="C116" s="59"/>
      <c r="D116" s="59"/>
      <c r="E116" s="59"/>
      <c r="F116" s="109"/>
      <c r="G116" s="107">
        <f>G115*1.15</f>
        <v>26616.276602499995</v>
      </c>
    </row>
    <row r="117" spans="1:7" ht="13.5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31407.206390949992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0.5681682837828791</v>
      </c>
    </row>
    <row r="119" spans="1:7" ht="24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3.5" customHeight="1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2" customHeight="1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.75" customHeight="1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0.08010173776185824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4</v>
      </c>
      <c r="E128" s="115"/>
      <c r="F128" s="116">
        <v>76.72</v>
      </c>
      <c r="G128" s="46">
        <f>D128*F128</f>
        <v>306.88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10</v>
      </c>
      <c r="E129" s="115"/>
      <c r="F129" s="116">
        <v>26.86</v>
      </c>
      <c r="G129" s="46">
        <f aca="true" t="shared" si="5" ref="G129:G149">D129*F129</f>
        <v>268.6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10</v>
      </c>
      <c r="E130" s="115"/>
      <c r="F130" s="116">
        <v>26.86</v>
      </c>
      <c r="G130" s="46">
        <f t="shared" si="5"/>
        <v>268.6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4</v>
      </c>
      <c r="E131" s="115"/>
      <c r="F131" s="116">
        <v>170.07</v>
      </c>
      <c r="G131" s="46">
        <f t="shared" si="5"/>
        <v>680.28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2</v>
      </c>
      <c r="E132" s="115"/>
      <c r="F132" s="116">
        <v>187.76</v>
      </c>
      <c r="G132" s="46">
        <f t="shared" si="5"/>
        <v>375.52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6</v>
      </c>
      <c r="E133" s="115"/>
      <c r="F133" s="116">
        <v>79</v>
      </c>
      <c r="G133" s="46">
        <f t="shared" si="5"/>
        <v>474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300</v>
      </c>
      <c r="E134" s="115"/>
      <c r="F134" s="116">
        <v>1.9</v>
      </c>
      <c r="G134" s="46">
        <f t="shared" si="5"/>
        <v>570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0</v>
      </c>
      <c r="E136" s="115"/>
      <c r="F136" s="118">
        <v>196.93</v>
      </c>
      <c r="G136" s="46">
        <f t="shared" si="5"/>
        <v>0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252</v>
      </c>
      <c r="E137" s="115"/>
      <c r="F137" s="118">
        <v>12.64</v>
      </c>
      <c r="G137" s="46">
        <f t="shared" si="5"/>
        <v>3185.28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0</v>
      </c>
      <c r="E139" s="115"/>
      <c r="F139" s="118">
        <v>91.06</v>
      </c>
      <c r="G139" s="46">
        <f t="shared" si="5"/>
        <v>0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2</v>
      </c>
      <c r="E140" s="115"/>
      <c r="F140" s="118">
        <v>75.06</v>
      </c>
      <c r="G140" s="46">
        <f t="shared" si="5"/>
        <v>150.12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1</v>
      </c>
      <c r="E141" s="115"/>
      <c r="F141" s="118">
        <v>350.26</v>
      </c>
      <c r="G141" s="46">
        <f t="shared" si="5"/>
        <v>350.26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0</v>
      </c>
      <c r="E142" s="115"/>
      <c r="F142" s="118">
        <v>160.04</v>
      </c>
      <c r="G142" s="46">
        <f t="shared" si="5"/>
        <v>0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2</v>
      </c>
      <c r="E143" s="115"/>
      <c r="F143" s="118">
        <v>120.82</v>
      </c>
      <c r="G143" s="46">
        <f t="shared" si="5"/>
        <v>241.64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6</v>
      </c>
      <c r="E144" s="115"/>
      <c r="F144" s="118">
        <v>59.91</v>
      </c>
      <c r="G144" s="46">
        <f t="shared" si="5"/>
        <v>359.46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2.76</v>
      </c>
      <c r="E145" s="115"/>
      <c r="F145" s="118">
        <v>632.01</v>
      </c>
      <c r="G145" s="46">
        <f t="shared" si="5"/>
        <v>1744.3475999999998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11</v>
      </c>
      <c r="E146" s="115"/>
      <c r="F146" s="118">
        <v>31.6</v>
      </c>
      <c r="G146" s="46">
        <f t="shared" si="5"/>
        <v>347.6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1</v>
      </c>
      <c r="E147" s="115"/>
      <c r="F147" s="120">
        <v>221.81</v>
      </c>
      <c r="G147" s="46">
        <f t="shared" si="5"/>
        <v>221.81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0</v>
      </c>
      <c r="E149" s="115"/>
      <c r="F149" s="120">
        <v>52.14</v>
      </c>
      <c r="G149" s="46">
        <f t="shared" si="5"/>
        <v>0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9600.5776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11040.66424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13027.983803199999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0.23568117159086796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4606.5</v>
      </c>
      <c r="E154" s="23"/>
      <c r="F154" s="74">
        <v>1.94</v>
      </c>
      <c r="G154" s="54">
        <f>D154*F154*12</f>
        <v>107239.32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4606.5</v>
      </c>
      <c r="E156" s="23"/>
      <c r="F156" s="74">
        <v>2.54</v>
      </c>
      <c r="G156" s="54">
        <f>D156*F156*12</f>
        <v>140406.12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4606.5</v>
      </c>
      <c r="E158" s="23"/>
      <c r="F158" s="83">
        <v>1.43</v>
      </c>
      <c r="G158" s="25">
        <f>F158*D158*12</f>
        <v>79047.54000000001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4606.5</v>
      </c>
      <c r="E160" s="23"/>
      <c r="F160" s="83">
        <v>0.95</v>
      </c>
      <c r="G160" s="25">
        <f>F160*D160*12</f>
        <v>52514.100000000006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685547.26421674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12.401810199658813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12.58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1.0148780850784627</v>
      </c>
    </row>
    <row r="169" spans="5:7" ht="12">
      <c r="E169" s="3"/>
      <c r="F169" s="2"/>
      <c r="G169" s="124"/>
    </row>
    <row r="171" ht="12">
      <c r="B171" s="4" t="s">
        <v>200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157">
      <selection activeCell="G98" sqref="G98"/>
    </sheetView>
  </sheetViews>
  <sheetFormatPr defaultColWidth="9.140625" defaultRowHeight="12.75"/>
  <cols>
    <col min="1" max="1" width="4.421875" style="4" customWidth="1"/>
    <col min="2" max="2" width="43.00390625" style="4" customWidth="1"/>
    <col min="3" max="3" width="8.7109375" style="2" customWidth="1"/>
    <col min="4" max="4" width="8.28125" style="3" customWidth="1"/>
    <col min="5" max="5" width="9.28125" style="2" customWidth="1"/>
    <col min="6" max="6" width="8.8515625" style="5" customWidth="1"/>
    <col min="7" max="7" width="11.710937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198</v>
      </c>
      <c r="E4" s="3"/>
      <c r="F4" s="2"/>
      <c r="G4" s="5"/>
    </row>
    <row r="5" spans="1:7" ht="12">
      <c r="A5" s="1"/>
      <c r="B5" s="7" t="s">
        <v>1</v>
      </c>
      <c r="C5" s="126">
        <v>4573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2">
      <c r="A11" s="21">
        <v>1</v>
      </c>
      <c r="B11" s="68" t="s">
        <v>108</v>
      </c>
      <c r="C11" s="16" t="s">
        <v>109</v>
      </c>
      <c r="D11" s="69">
        <v>411.6</v>
      </c>
      <c r="E11" s="69">
        <v>288</v>
      </c>
      <c r="F11" s="69">
        <v>0.29</v>
      </c>
      <c r="G11" s="23">
        <f>D11*E11*F11</f>
        <v>34376.831999999995</v>
      </c>
    </row>
    <row r="12" spans="1:7" ht="12">
      <c r="A12" s="21">
        <v>2</v>
      </c>
      <c r="B12" s="68" t="s">
        <v>110</v>
      </c>
      <c r="C12" s="16" t="s">
        <v>109</v>
      </c>
      <c r="D12" s="69">
        <v>411.6</v>
      </c>
      <c r="E12" s="69">
        <v>24</v>
      </c>
      <c r="F12" s="70">
        <v>1.15</v>
      </c>
      <c r="G12" s="23">
        <f aca="true" t="shared" si="0" ref="G12:G21">D12*E12*F12</f>
        <v>11360.160000000002</v>
      </c>
    </row>
    <row r="13" spans="1:7" ht="12">
      <c r="A13" s="21">
        <v>3</v>
      </c>
      <c r="B13" s="68" t="s">
        <v>111</v>
      </c>
      <c r="C13" s="16" t="s">
        <v>109</v>
      </c>
      <c r="D13" s="69">
        <v>33</v>
      </c>
      <c r="E13" s="69">
        <v>2</v>
      </c>
      <c r="F13" s="70">
        <v>14.36</v>
      </c>
      <c r="G13" s="23">
        <f t="shared" si="0"/>
        <v>947.76</v>
      </c>
    </row>
    <row r="14" spans="1:7" ht="12">
      <c r="A14" s="21">
        <v>4</v>
      </c>
      <c r="B14" s="68" t="s">
        <v>202</v>
      </c>
      <c r="C14" s="16" t="s">
        <v>109</v>
      </c>
      <c r="D14" s="69">
        <v>41.1</v>
      </c>
      <c r="E14" s="69">
        <v>24</v>
      </c>
      <c r="F14" s="70">
        <v>0.93</v>
      </c>
      <c r="G14" s="23">
        <f t="shared" si="0"/>
        <v>917.3520000000001</v>
      </c>
    </row>
    <row r="15" spans="1:7" ht="12">
      <c r="A15" s="21">
        <v>5</v>
      </c>
      <c r="B15" s="68" t="s">
        <v>112</v>
      </c>
      <c r="C15" s="16" t="s">
        <v>109</v>
      </c>
      <c r="D15" s="69">
        <v>42</v>
      </c>
      <c r="E15" s="69">
        <v>288</v>
      </c>
      <c r="F15" s="70">
        <v>0.29</v>
      </c>
      <c r="G15" s="23">
        <f t="shared" si="0"/>
        <v>3507.8399999999997</v>
      </c>
    </row>
    <row r="16" spans="1:7" ht="12">
      <c r="A16" s="21">
        <v>6</v>
      </c>
      <c r="B16" s="68" t="s">
        <v>113</v>
      </c>
      <c r="C16" s="16" t="s">
        <v>109</v>
      </c>
      <c r="D16" s="69">
        <v>42</v>
      </c>
      <c r="E16" s="69">
        <v>14</v>
      </c>
      <c r="F16" s="70">
        <v>1.15</v>
      </c>
      <c r="G16" s="23">
        <f t="shared" si="0"/>
        <v>676.1999999999999</v>
      </c>
    </row>
    <row r="17" spans="1:7" ht="12">
      <c r="A17" s="21">
        <v>7</v>
      </c>
      <c r="B17" s="68" t="s">
        <v>114</v>
      </c>
      <c r="C17" s="16" t="s">
        <v>109</v>
      </c>
      <c r="D17" s="69">
        <v>568</v>
      </c>
      <c r="E17" s="69">
        <v>2</v>
      </c>
      <c r="F17" s="70">
        <v>1.6</v>
      </c>
      <c r="G17" s="23">
        <f t="shared" si="0"/>
        <v>1817.6000000000001</v>
      </c>
    </row>
    <row r="18" spans="1:7" ht="12">
      <c r="A18" s="21">
        <v>8</v>
      </c>
      <c r="B18" s="68" t="s">
        <v>115</v>
      </c>
      <c r="C18" s="16" t="s">
        <v>109</v>
      </c>
      <c r="D18" s="69">
        <v>48</v>
      </c>
      <c r="E18" s="69">
        <v>2</v>
      </c>
      <c r="F18" s="70">
        <v>2.27</v>
      </c>
      <c r="G18" s="23">
        <f t="shared" si="0"/>
        <v>217.92000000000002</v>
      </c>
    </row>
    <row r="19" spans="1:7" ht="12">
      <c r="A19" s="21">
        <v>9</v>
      </c>
      <c r="B19" s="68" t="s">
        <v>116</v>
      </c>
      <c r="C19" s="16" t="s">
        <v>109</v>
      </c>
      <c r="D19" s="69">
        <v>102</v>
      </c>
      <c r="E19" s="69">
        <v>12</v>
      </c>
      <c r="F19" s="70">
        <v>1.86</v>
      </c>
      <c r="G19" s="23">
        <f t="shared" si="0"/>
        <v>2276.6400000000003</v>
      </c>
    </row>
    <row r="20" spans="1:7" ht="12">
      <c r="A20" s="21">
        <v>10</v>
      </c>
      <c r="B20" s="68" t="s">
        <v>117</v>
      </c>
      <c r="C20" s="16" t="s">
        <v>109</v>
      </c>
      <c r="D20" s="69">
        <v>22</v>
      </c>
      <c r="E20" s="69">
        <v>2</v>
      </c>
      <c r="F20" s="70">
        <v>2.77</v>
      </c>
      <c r="G20" s="23">
        <f t="shared" si="0"/>
        <v>121.88</v>
      </c>
    </row>
    <row r="21" spans="1:7" ht="12">
      <c r="A21" s="21">
        <v>11</v>
      </c>
      <c r="B21" s="68" t="s">
        <v>118</v>
      </c>
      <c r="C21" s="16" t="s">
        <v>109</v>
      </c>
      <c r="D21" s="69">
        <v>30</v>
      </c>
      <c r="E21" s="69">
        <v>12</v>
      </c>
      <c r="F21" s="70">
        <v>1.2</v>
      </c>
      <c r="G21" s="23">
        <f t="shared" si="0"/>
        <v>432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56652.18399999999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66849.57711999999</v>
      </c>
    </row>
    <row r="24" spans="1:7" ht="12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1.2181933289598366</v>
      </c>
    </row>
    <row r="25" spans="1:7" ht="12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2">
      <c r="A27" s="73" t="s">
        <v>16</v>
      </c>
      <c r="B27" s="27" t="s">
        <v>13</v>
      </c>
      <c r="C27" s="16" t="s">
        <v>11</v>
      </c>
      <c r="D27" s="69">
        <f>C5</f>
        <v>4573</v>
      </c>
      <c r="E27" s="23"/>
      <c r="F27" s="74">
        <v>1.09</v>
      </c>
      <c r="G27" s="25">
        <f>F27*D27*12</f>
        <v>59814.84000000001</v>
      </c>
    </row>
    <row r="28" spans="1:7" ht="12">
      <c r="A28" s="72" t="s">
        <v>18</v>
      </c>
      <c r="B28" s="27" t="s">
        <v>15</v>
      </c>
      <c r="C28" s="16" t="s">
        <v>11</v>
      </c>
      <c r="D28" s="69">
        <f>C5</f>
        <v>4573</v>
      </c>
      <c r="E28" s="23"/>
      <c r="F28" s="74">
        <v>0.12</v>
      </c>
      <c r="G28" s="25">
        <f>F28*D28*12</f>
        <v>6585.12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2">
      <c r="A30" s="26">
        <v>1</v>
      </c>
      <c r="B30" s="75" t="s">
        <v>125</v>
      </c>
      <c r="C30" s="76" t="s">
        <v>80</v>
      </c>
      <c r="D30" s="69">
        <v>237</v>
      </c>
      <c r="E30" s="69">
        <v>1</v>
      </c>
      <c r="F30" s="128">
        <v>1.72</v>
      </c>
      <c r="G30" s="23">
        <f aca="true" t="shared" si="1" ref="G30:G52">D30*E30*F30</f>
        <v>407.64</v>
      </c>
    </row>
    <row r="31" spans="1:7" ht="12">
      <c r="A31" s="26">
        <v>2</v>
      </c>
      <c r="B31" s="75" t="s">
        <v>126</v>
      </c>
      <c r="C31" s="77" t="s">
        <v>80</v>
      </c>
      <c r="D31" s="69">
        <v>237</v>
      </c>
      <c r="E31" s="69">
        <v>28</v>
      </c>
      <c r="F31" s="128">
        <v>0.14</v>
      </c>
      <c r="G31" s="23">
        <f t="shared" si="1"/>
        <v>929.0400000000001</v>
      </c>
    </row>
    <row r="32" spans="1:7" ht="12">
      <c r="A32" s="26">
        <v>3</v>
      </c>
      <c r="B32" s="75" t="s">
        <v>127</v>
      </c>
      <c r="C32" s="77" t="s">
        <v>80</v>
      </c>
      <c r="D32" s="69">
        <v>237</v>
      </c>
      <c r="E32" s="69">
        <v>10</v>
      </c>
      <c r="F32" s="128">
        <v>0.69</v>
      </c>
      <c r="G32" s="23">
        <f t="shared" si="1"/>
        <v>1635.3</v>
      </c>
    </row>
    <row r="33" spans="1:7" ht="12">
      <c r="A33" s="26">
        <v>4</v>
      </c>
      <c r="B33" s="75" t="s">
        <v>210</v>
      </c>
      <c r="C33" s="77" t="s">
        <v>80</v>
      </c>
      <c r="D33" s="69">
        <v>420</v>
      </c>
      <c r="E33" s="69">
        <v>12</v>
      </c>
      <c r="F33" s="128">
        <v>0.69</v>
      </c>
      <c r="G33" s="23">
        <f>D33*E33*F33</f>
        <v>3477.6</v>
      </c>
    </row>
    <row r="34" spans="1:7" ht="12">
      <c r="A34" s="26">
        <v>5</v>
      </c>
      <c r="B34" s="75" t="s">
        <v>128</v>
      </c>
      <c r="C34" s="77" t="s">
        <v>129</v>
      </c>
      <c r="D34" s="69">
        <v>6</v>
      </c>
      <c r="E34" s="69">
        <v>245</v>
      </c>
      <c r="F34" s="128">
        <v>3.28</v>
      </c>
      <c r="G34" s="23">
        <f t="shared" si="1"/>
        <v>4821.599999999999</v>
      </c>
    </row>
    <row r="35" spans="1:7" ht="12">
      <c r="A35" s="26">
        <v>6</v>
      </c>
      <c r="B35" s="75" t="s">
        <v>130</v>
      </c>
      <c r="C35" s="77" t="s">
        <v>80</v>
      </c>
      <c r="D35" s="69">
        <v>1286</v>
      </c>
      <c r="E35" s="69">
        <v>1</v>
      </c>
      <c r="F35" s="128">
        <v>1.2</v>
      </c>
      <c r="G35" s="23">
        <f t="shared" si="1"/>
        <v>1543.2</v>
      </c>
    </row>
    <row r="36" spans="1:7" ht="12">
      <c r="A36" s="26">
        <v>7</v>
      </c>
      <c r="B36" s="75" t="s">
        <v>131</v>
      </c>
      <c r="C36" s="77" t="s">
        <v>80</v>
      </c>
      <c r="D36" s="69">
        <v>1286</v>
      </c>
      <c r="E36" s="69">
        <v>122</v>
      </c>
      <c r="F36" s="128">
        <v>0.06</v>
      </c>
      <c r="G36" s="23">
        <f t="shared" si="1"/>
        <v>9413.52</v>
      </c>
    </row>
    <row r="37" spans="1:7" ht="12">
      <c r="A37" s="26">
        <v>8</v>
      </c>
      <c r="B37" s="75" t="s">
        <v>132</v>
      </c>
      <c r="C37" s="77" t="s">
        <v>133</v>
      </c>
      <c r="D37" s="69">
        <v>1.2</v>
      </c>
      <c r="E37" s="69">
        <v>3</v>
      </c>
      <c r="F37" s="128">
        <v>11.29</v>
      </c>
      <c r="G37" s="23">
        <f t="shared" si="1"/>
        <v>40.64399999999999</v>
      </c>
    </row>
    <row r="38" spans="1:7" ht="12">
      <c r="A38" s="26">
        <v>9</v>
      </c>
      <c r="B38" s="75" t="s">
        <v>134</v>
      </c>
      <c r="C38" s="77" t="s">
        <v>129</v>
      </c>
      <c r="D38" s="69">
        <v>13</v>
      </c>
      <c r="E38" s="69">
        <v>1</v>
      </c>
      <c r="F38" s="128">
        <v>2.37</v>
      </c>
      <c r="G38" s="23">
        <f t="shared" si="1"/>
        <v>30.810000000000002</v>
      </c>
    </row>
    <row r="39" spans="1:7" ht="12">
      <c r="A39" s="26">
        <v>10</v>
      </c>
      <c r="B39" s="75" t="s">
        <v>135</v>
      </c>
      <c r="C39" s="77" t="s">
        <v>80</v>
      </c>
      <c r="D39" s="69">
        <v>420</v>
      </c>
      <c r="E39" s="69">
        <v>122</v>
      </c>
      <c r="F39" s="128">
        <v>0.14</v>
      </c>
      <c r="G39" s="23">
        <f t="shared" si="1"/>
        <v>7173.6</v>
      </c>
    </row>
    <row r="40" spans="1:7" ht="12">
      <c r="A40" s="26">
        <v>11</v>
      </c>
      <c r="B40" s="75" t="s">
        <v>136</v>
      </c>
      <c r="C40" s="77" t="s">
        <v>80</v>
      </c>
      <c r="D40" s="69">
        <v>0</v>
      </c>
      <c r="E40" s="69">
        <v>28</v>
      </c>
      <c r="F40" s="128">
        <v>0.14</v>
      </c>
      <c r="G40" s="23">
        <f t="shared" si="1"/>
        <v>0</v>
      </c>
    </row>
    <row r="41" spans="1:7" ht="12">
      <c r="A41" s="26">
        <v>12</v>
      </c>
      <c r="B41" s="75" t="s">
        <v>137</v>
      </c>
      <c r="C41" s="77" t="s">
        <v>80</v>
      </c>
      <c r="D41" s="69">
        <v>420</v>
      </c>
      <c r="E41" s="69">
        <v>25</v>
      </c>
      <c r="F41" s="128">
        <v>0.69</v>
      </c>
      <c r="G41" s="23">
        <f t="shared" si="1"/>
        <v>7244.999999999999</v>
      </c>
    </row>
    <row r="42" spans="1:7" ht="12">
      <c r="A42" s="26">
        <v>13</v>
      </c>
      <c r="B42" s="75" t="s">
        <v>138</v>
      </c>
      <c r="C42" s="77" t="s">
        <v>133</v>
      </c>
      <c r="D42" s="69">
        <v>0.5</v>
      </c>
      <c r="E42" s="69">
        <v>36</v>
      </c>
      <c r="F42" s="128">
        <v>11.29</v>
      </c>
      <c r="G42" s="23">
        <f t="shared" si="1"/>
        <v>203.21999999999997</v>
      </c>
    </row>
    <row r="43" spans="1:7" ht="12">
      <c r="A43" s="26">
        <v>14</v>
      </c>
      <c r="B43" s="75" t="s">
        <v>139</v>
      </c>
      <c r="C43" s="77" t="s">
        <v>80</v>
      </c>
      <c r="D43" s="69">
        <v>420</v>
      </c>
      <c r="E43" s="69">
        <v>36</v>
      </c>
      <c r="F43" s="128">
        <v>0.15</v>
      </c>
      <c r="G43" s="23">
        <f t="shared" si="1"/>
        <v>2268</v>
      </c>
    </row>
    <row r="44" spans="1:7" ht="12">
      <c r="A44" s="26">
        <v>15</v>
      </c>
      <c r="B44" s="75" t="s">
        <v>140</v>
      </c>
      <c r="C44" s="77" t="s">
        <v>80</v>
      </c>
      <c r="D44" s="69">
        <v>0</v>
      </c>
      <c r="E44" s="69">
        <v>5</v>
      </c>
      <c r="F44" s="128">
        <v>2.02</v>
      </c>
      <c r="G44" s="23">
        <f t="shared" si="1"/>
        <v>0</v>
      </c>
    </row>
    <row r="45" spans="1:7" ht="12">
      <c r="A45" s="26">
        <v>16</v>
      </c>
      <c r="B45" s="75" t="s">
        <v>141</v>
      </c>
      <c r="C45" s="77" t="s">
        <v>80</v>
      </c>
      <c r="D45" s="69">
        <v>25</v>
      </c>
      <c r="E45" s="69">
        <v>2</v>
      </c>
      <c r="F45" s="128">
        <v>4.8</v>
      </c>
      <c r="G45" s="23">
        <f t="shared" si="1"/>
        <v>240</v>
      </c>
    </row>
    <row r="46" spans="1:7" ht="12">
      <c r="A46" s="26">
        <v>17</v>
      </c>
      <c r="B46" s="75" t="s">
        <v>142</v>
      </c>
      <c r="C46" s="77" t="s">
        <v>80</v>
      </c>
      <c r="D46" s="69">
        <v>796</v>
      </c>
      <c r="E46" s="69">
        <v>72</v>
      </c>
      <c r="F46" s="128">
        <v>0.06</v>
      </c>
      <c r="G46" s="23">
        <f t="shared" si="1"/>
        <v>3438.72</v>
      </c>
    </row>
    <row r="47" spans="1:7" ht="24">
      <c r="A47" s="26">
        <v>18</v>
      </c>
      <c r="B47" s="78" t="s">
        <v>143</v>
      </c>
      <c r="C47" s="79" t="s">
        <v>133</v>
      </c>
      <c r="D47" s="69">
        <v>0.5</v>
      </c>
      <c r="E47" s="69">
        <v>1</v>
      </c>
      <c r="F47" s="129">
        <v>11.29</v>
      </c>
      <c r="G47" s="23">
        <f t="shared" si="1"/>
        <v>5.645</v>
      </c>
    </row>
    <row r="48" spans="1:7" ht="12">
      <c r="A48" s="26">
        <v>19</v>
      </c>
      <c r="B48" s="80" t="s">
        <v>144</v>
      </c>
      <c r="C48" s="59" t="s">
        <v>145</v>
      </c>
      <c r="D48" s="69">
        <v>20.02</v>
      </c>
      <c r="E48" s="69">
        <v>3</v>
      </c>
      <c r="F48" s="130">
        <v>27.3</v>
      </c>
      <c r="G48" s="23">
        <f t="shared" si="1"/>
        <v>1639.6380000000001</v>
      </c>
    </row>
    <row r="49" spans="1:7" ht="12" customHeight="1">
      <c r="A49" s="26">
        <v>20</v>
      </c>
      <c r="B49" s="80" t="s">
        <v>197</v>
      </c>
      <c r="C49" s="59" t="s">
        <v>31</v>
      </c>
      <c r="D49" s="125">
        <v>0</v>
      </c>
      <c r="E49" s="69">
        <v>2</v>
      </c>
      <c r="F49" s="119">
        <v>666.64</v>
      </c>
      <c r="G49" s="23">
        <f t="shared" si="1"/>
        <v>0</v>
      </c>
    </row>
    <row r="50" spans="1:7" ht="24">
      <c r="A50" s="26">
        <v>21</v>
      </c>
      <c r="B50" s="80" t="s">
        <v>146</v>
      </c>
      <c r="C50" s="59" t="s">
        <v>31</v>
      </c>
      <c r="D50" s="125">
        <v>0</v>
      </c>
      <c r="E50" s="69">
        <v>6</v>
      </c>
      <c r="F50" s="119">
        <v>506.11</v>
      </c>
      <c r="G50" s="23">
        <f t="shared" si="1"/>
        <v>0</v>
      </c>
    </row>
    <row r="51" spans="1:7" ht="24">
      <c r="A51" s="26">
        <v>22</v>
      </c>
      <c r="B51" s="80" t="s">
        <v>147</v>
      </c>
      <c r="C51" s="59" t="s">
        <v>31</v>
      </c>
      <c r="D51" s="125">
        <v>0</v>
      </c>
      <c r="E51" s="69">
        <v>5</v>
      </c>
      <c r="F51" s="119">
        <v>789.32</v>
      </c>
      <c r="G51" s="23">
        <f t="shared" si="1"/>
        <v>0</v>
      </c>
    </row>
    <row r="52" spans="1:7" ht="12">
      <c r="A52" s="26">
        <v>23</v>
      </c>
      <c r="B52" s="81" t="s">
        <v>148</v>
      </c>
      <c r="C52" s="59" t="s">
        <v>66</v>
      </c>
      <c r="D52" s="69">
        <v>1.5</v>
      </c>
      <c r="E52" s="69">
        <v>1</v>
      </c>
      <c r="F52" s="130">
        <v>208.49</v>
      </c>
      <c r="G52" s="23">
        <f t="shared" si="1"/>
        <v>312.735</v>
      </c>
    </row>
    <row r="53" spans="1:7" ht="12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44825.912000000004</v>
      </c>
    </row>
    <row r="54" spans="1:7" ht="12">
      <c r="A54" s="26"/>
      <c r="B54" s="71" t="s">
        <v>120</v>
      </c>
      <c r="C54" s="59"/>
      <c r="D54" s="23"/>
      <c r="E54" s="23"/>
      <c r="F54" s="82"/>
      <c r="G54" s="25">
        <f>G53*1.18</f>
        <v>52894.576160000004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0.963892706465486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1246</v>
      </c>
      <c r="E56" s="23"/>
      <c r="F56" s="83">
        <v>0.68</v>
      </c>
      <c r="G56" s="25">
        <f>F56*D56*12</f>
        <v>10167.36</v>
      </c>
    </row>
    <row r="57" spans="1:7" ht="12">
      <c r="A57" s="73"/>
      <c r="B57" s="27"/>
      <c r="C57" s="16" t="s">
        <v>11</v>
      </c>
      <c r="D57" s="23"/>
      <c r="E57" s="23"/>
      <c r="F57" s="24"/>
      <c r="G57" s="25">
        <f>G56/C5/12</f>
        <v>0.18527881040892194</v>
      </c>
    </row>
    <row r="58" spans="1:7" ht="12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2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">
      <c r="A60" s="34">
        <v>1</v>
      </c>
      <c r="B60" s="35" t="s">
        <v>26</v>
      </c>
      <c r="C60" s="84" t="s">
        <v>27</v>
      </c>
      <c r="D60" s="85">
        <v>150</v>
      </c>
      <c r="E60" s="84"/>
      <c r="F60" s="86">
        <v>23.74</v>
      </c>
      <c r="G60" s="87">
        <f>D60*F60</f>
        <v>3560.9999999999995</v>
      </c>
    </row>
    <row r="61" spans="1:7" ht="12">
      <c r="A61" s="34">
        <v>2</v>
      </c>
      <c r="B61" s="35" t="s">
        <v>28</v>
      </c>
      <c r="C61" s="84" t="s">
        <v>27</v>
      </c>
      <c r="D61" s="85">
        <v>12</v>
      </c>
      <c r="E61" s="84"/>
      <c r="F61" s="86">
        <v>62.95</v>
      </c>
      <c r="G61" s="87">
        <f aca="true" t="shared" si="2" ref="G61:G74">D61*F61</f>
        <v>755.4000000000001</v>
      </c>
    </row>
    <row r="62" spans="1:7" ht="12">
      <c r="A62" s="36">
        <v>3</v>
      </c>
      <c r="B62" s="37" t="s">
        <v>154</v>
      </c>
      <c r="C62" s="84" t="s">
        <v>155</v>
      </c>
      <c r="D62" s="85">
        <v>90</v>
      </c>
      <c r="E62" s="84"/>
      <c r="F62" s="86">
        <v>12.64</v>
      </c>
      <c r="G62" s="87">
        <f t="shared" si="2"/>
        <v>1137.6000000000001</v>
      </c>
    </row>
    <row r="63" spans="1:7" ht="12">
      <c r="A63" s="34">
        <v>4</v>
      </c>
      <c r="B63" s="37" t="s">
        <v>29</v>
      </c>
      <c r="C63" s="84" t="s">
        <v>30</v>
      </c>
      <c r="D63" s="85">
        <v>90</v>
      </c>
      <c r="E63" s="84"/>
      <c r="F63" s="86">
        <v>12.64</v>
      </c>
      <c r="G63" s="87">
        <f t="shared" si="2"/>
        <v>1137.6000000000001</v>
      </c>
    </row>
    <row r="64" spans="1:7" ht="12" customHeight="1">
      <c r="A64" s="34">
        <v>5</v>
      </c>
      <c r="B64" s="35" t="s">
        <v>156</v>
      </c>
      <c r="C64" s="84" t="s">
        <v>31</v>
      </c>
      <c r="D64" s="127">
        <v>1.246</v>
      </c>
      <c r="E64" s="84"/>
      <c r="F64" s="86">
        <v>1264.03</v>
      </c>
      <c r="G64" s="87">
        <f t="shared" si="2"/>
        <v>1574.98138</v>
      </c>
    </row>
    <row r="65" spans="1:7" ht="12">
      <c r="A65" s="36">
        <v>6</v>
      </c>
      <c r="B65" s="38" t="s">
        <v>32</v>
      </c>
      <c r="C65" s="84" t="s">
        <v>33</v>
      </c>
      <c r="D65" s="85">
        <v>0.3</v>
      </c>
      <c r="E65" s="84"/>
      <c r="F65" s="86">
        <v>1422.03</v>
      </c>
      <c r="G65" s="87">
        <f t="shared" si="2"/>
        <v>426.609</v>
      </c>
    </row>
    <row r="66" spans="1:7" ht="12">
      <c r="A66" s="34">
        <v>7</v>
      </c>
      <c r="B66" s="35" t="s">
        <v>34</v>
      </c>
      <c r="C66" s="84" t="s">
        <v>35</v>
      </c>
      <c r="D66" s="85">
        <v>5</v>
      </c>
      <c r="E66" s="84"/>
      <c r="F66" s="86">
        <v>15.33</v>
      </c>
      <c r="G66" s="87">
        <f t="shared" si="2"/>
        <v>76.65</v>
      </c>
    </row>
    <row r="67" spans="1:7" ht="12">
      <c r="A67" s="34">
        <v>8</v>
      </c>
      <c r="B67" s="35" t="s">
        <v>157</v>
      </c>
      <c r="C67" s="84" t="s">
        <v>36</v>
      </c>
      <c r="D67" s="85">
        <v>3</v>
      </c>
      <c r="E67" s="84"/>
      <c r="F67" s="86">
        <v>126.01</v>
      </c>
      <c r="G67" s="87">
        <f t="shared" si="2"/>
        <v>378.03000000000003</v>
      </c>
    </row>
    <row r="68" spans="1:7" ht="12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2">
      <c r="A70" s="34">
        <v>11</v>
      </c>
      <c r="B70" s="40" t="s">
        <v>164</v>
      </c>
      <c r="C70" s="84" t="s">
        <v>39</v>
      </c>
      <c r="D70" s="88">
        <v>1</v>
      </c>
      <c r="E70" s="84"/>
      <c r="F70" s="89">
        <v>342.87</v>
      </c>
      <c r="G70" s="87">
        <f>D70*F70</f>
        <v>342.87</v>
      </c>
    </row>
    <row r="71" spans="1:7" ht="12">
      <c r="A71" s="39">
        <v>12</v>
      </c>
      <c r="B71" s="35" t="s">
        <v>160</v>
      </c>
      <c r="C71" s="84" t="s">
        <v>62</v>
      </c>
      <c r="D71" s="85">
        <v>14.04</v>
      </c>
      <c r="E71" s="84"/>
      <c r="F71" s="86">
        <v>34.6</v>
      </c>
      <c r="G71" s="87">
        <f t="shared" si="2"/>
        <v>485.784</v>
      </c>
    </row>
    <row r="72" spans="1:7" ht="12">
      <c r="A72" s="34">
        <v>13</v>
      </c>
      <c r="B72" s="35" t="s">
        <v>161</v>
      </c>
      <c r="C72" s="84" t="s">
        <v>27</v>
      </c>
      <c r="D72" s="85">
        <v>1</v>
      </c>
      <c r="E72" s="84"/>
      <c r="F72" s="86">
        <v>662.03</v>
      </c>
      <c r="G72" s="87">
        <f t="shared" si="2"/>
        <v>662.03</v>
      </c>
    </row>
    <row r="73" spans="1:7" ht="12">
      <c r="A73" s="34">
        <v>14</v>
      </c>
      <c r="B73" s="40" t="s">
        <v>162</v>
      </c>
      <c r="C73" s="84" t="s">
        <v>27</v>
      </c>
      <c r="D73" s="85">
        <v>30</v>
      </c>
      <c r="E73" s="84"/>
      <c r="F73" s="86">
        <v>3.79</v>
      </c>
      <c r="G73" s="87">
        <f t="shared" si="2"/>
        <v>113.7</v>
      </c>
    </row>
    <row r="74" spans="1:7" ht="12">
      <c r="A74" s="34">
        <v>15</v>
      </c>
      <c r="B74" s="35" t="s">
        <v>163</v>
      </c>
      <c r="C74" s="84" t="s">
        <v>38</v>
      </c>
      <c r="D74" s="85">
        <v>12</v>
      </c>
      <c r="E74" s="84"/>
      <c r="F74" s="86">
        <v>20</v>
      </c>
      <c r="G74" s="87">
        <f t="shared" si="2"/>
        <v>240</v>
      </c>
    </row>
    <row r="75" spans="1:7" ht="12">
      <c r="A75" s="37"/>
      <c r="B75" s="44" t="s">
        <v>165</v>
      </c>
      <c r="C75" s="84"/>
      <c r="D75" s="90"/>
      <c r="E75" s="91"/>
      <c r="F75" s="92"/>
      <c r="G75" s="93">
        <f>SUM(G60:G74)</f>
        <v>10892.254380000002</v>
      </c>
    </row>
    <row r="76" spans="1:7" ht="12">
      <c r="A76" s="37"/>
      <c r="B76" s="94" t="s">
        <v>166</v>
      </c>
      <c r="C76" s="95"/>
      <c r="D76" s="96"/>
      <c r="E76" s="97"/>
      <c r="F76" s="98"/>
      <c r="G76" s="99">
        <f>(G75*15%)+G75</f>
        <v>12526.092537000002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14780.789193660003</v>
      </c>
    </row>
    <row r="78" spans="1:7" ht="12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0.26934888099825066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36">
      <c r="A80" s="37">
        <v>1</v>
      </c>
      <c r="B80" s="43" t="s">
        <v>41</v>
      </c>
      <c r="C80" s="105" t="s">
        <v>42</v>
      </c>
      <c r="D80" s="108">
        <v>17.24</v>
      </c>
      <c r="E80" s="60"/>
      <c r="F80" s="106">
        <v>632.01</v>
      </c>
      <c r="G80" s="107">
        <f>D80*F80</f>
        <v>10895.8524</v>
      </c>
    </row>
    <row r="81" spans="1:7" ht="24">
      <c r="A81" s="37">
        <v>2</v>
      </c>
      <c r="B81" s="43" t="s">
        <v>43</v>
      </c>
      <c r="C81" s="105" t="s">
        <v>44</v>
      </c>
      <c r="D81" s="106">
        <v>4</v>
      </c>
      <c r="E81" s="60"/>
      <c r="F81" s="106">
        <v>237.65</v>
      </c>
      <c r="G81" s="107">
        <f aca="true" t="shared" si="3" ref="G81:G98">D81*F81</f>
        <v>950.6</v>
      </c>
    </row>
    <row r="82" spans="1:7" ht="24">
      <c r="A82" s="37">
        <v>3</v>
      </c>
      <c r="B82" s="43" t="s">
        <v>45</v>
      </c>
      <c r="C82" s="105" t="s">
        <v>44</v>
      </c>
      <c r="D82" s="106">
        <v>2</v>
      </c>
      <c r="E82" s="60"/>
      <c r="F82" s="106">
        <v>264.4</v>
      </c>
      <c r="G82" s="107">
        <f t="shared" si="3"/>
        <v>528.8</v>
      </c>
    </row>
    <row r="83" spans="1:7" ht="12">
      <c r="A83" s="37">
        <v>4</v>
      </c>
      <c r="B83" s="43" t="s">
        <v>46</v>
      </c>
      <c r="C83" s="105" t="s">
        <v>47</v>
      </c>
      <c r="D83" s="106">
        <v>15</v>
      </c>
      <c r="E83" s="60"/>
      <c r="F83" s="106">
        <v>23.9</v>
      </c>
      <c r="G83" s="107">
        <f t="shared" si="3"/>
        <v>358.5</v>
      </c>
    </row>
    <row r="84" spans="1:7" ht="12">
      <c r="A84" s="37">
        <v>5</v>
      </c>
      <c r="B84" s="43" t="s">
        <v>48</v>
      </c>
      <c r="C84" s="105" t="s">
        <v>49</v>
      </c>
      <c r="D84" s="106">
        <v>30</v>
      </c>
      <c r="E84" s="60"/>
      <c r="F84" s="106">
        <v>44.44</v>
      </c>
      <c r="G84" s="107">
        <f t="shared" si="3"/>
        <v>1333.1999999999998</v>
      </c>
    </row>
    <row r="85" spans="1:7" ht="12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2">
      <c r="A86" s="37">
        <v>7</v>
      </c>
      <c r="B86" s="43" t="s">
        <v>52</v>
      </c>
      <c r="C86" s="105" t="s">
        <v>53</v>
      </c>
      <c r="D86" s="106">
        <v>8</v>
      </c>
      <c r="E86" s="60"/>
      <c r="F86" s="106">
        <v>152.63</v>
      </c>
      <c r="G86" s="107">
        <f t="shared" si="3"/>
        <v>1221.04</v>
      </c>
    </row>
    <row r="87" spans="1:7" ht="12" customHeight="1">
      <c r="A87" s="37">
        <v>8</v>
      </c>
      <c r="B87" s="43" t="s">
        <v>54</v>
      </c>
      <c r="C87" s="105" t="s">
        <v>47</v>
      </c>
      <c r="D87" s="106">
        <v>5</v>
      </c>
      <c r="E87" s="60"/>
      <c r="F87" s="106">
        <v>116.62</v>
      </c>
      <c r="G87" s="107">
        <f t="shared" si="3"/>
        <v>583.1</v>
      </c>
    </row>
    <row r="88" spans="1:7" ht="12">
      <c r="A88" s="37">
        <v>9</v>
      </c>
      <c r="B88" s="43" t="s">
        <v>55</v>
      </c>
      <c r="C88" s="105" t="s">
        <v>47</v>
      </c>
      <c r="D88" s="106">
        <v>1</v>
      </c>
      <c r="E88" s="60"/>
      <c r="F88" s="106">
        <v>119.06</v>
      </c>
      <c r="G88" s="107">
        <f t="shared" si="3"/>
        <v>119.06</v>
      </c>
    </row>
    <row r="89" spans="1:7" ht="12">
      <c r="A89" s="37">
        <v>10</v>
      </c>
      <c r="B89" s="43" t="s">
        <v>56</v>
      </c>
      <c r="C89" s="105" t="s">
        <v>57</v>
      </c>
      <c r="D89" s="106">
        <v>15</v>
      </c>
      <c r="E89" s="60"/>
      <c r="F89" s="106">
        <v>91.64</v>
      </c>
      <c r="G89" s="107">
        <f t="shared" si="3"/>
        <v>1374.6</v>
      </c>
    </row>
    <row r="90" spans="1:7" ht="12.75" customHeight="1">
      <c r="A90" s="37">
        <v>11</v>
      </c>
      <c r="B90" s="43" t="s">
        <v>58</v>
      </c>
      <c r="C90" s="105" t="s">
        <v>59</v>
      </c>
      <c r="D90" s="106">
        <v>25</v>
      </c>
      <c r="E90" s="60"/>
      <c r="F90" s="106">
        <v>148.11</v>
      </c>
      <c r="G90" s="107">
        <f t="shared" si="3"/>
        <v>3702.7500000000005</v>
      </c>
    </row>
    <row r="91" spans="1:7" ht="12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12" customHeight="1">
      <c r="A92" s="37">
        <v>13</v>
      </c>
      <c r="B92" s="43" t="s">
        <v>168</v>
      </c>
      <c r="C92" s="105" t="s">
        <v>61</v>
      </c>
      <c r="D92" s="108">
        <v>0.0005</v>
      </c>
      <c r="E92" s="60"/>
      <c r="F92" s="106">
        <v>101100.44</v>
      </c>
      <c r="G92" s="107">
        <f t="shared" si="3"/>
        <v>50.55022</v>
      </c>
    </row>
    <row r="93" spans="1:7" ht="12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200</v>
      </c>
      <c r="E94" s="60"/>
      <c r="F94" s="106">
        <v>43.04</v>
      </c>
      <c r="G94" s="107">
        <f t="shared" si="3"/>
        <v>8608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2">
      <c r="A96" s="37">
        <v>17</v>
      </c>
      <c r="B96" s="43" t="s">
        <v>67</v>
      </c>
      <c r="C96" s="105" t="s">
        <v>66</v>
      </c>
      <c r="D96" s="106">
        <v>1.2</v>
      </c>
      <c r="E96" s="60"/>
      <c r="F96" s="106">
        <v>302.02</v>
      </c>
      <c r="G96" s="107">
        <f t="shared" si="3"/>
        <v>362.424</v>
      </c>
    </row>
    <row r="97" spans="1:7" ht="12">
      <c r="A97" s="37">
        <v>18</v>
      </c>
      <c r="B97" s="43" t="s">
        <v>169</v>
      </c>
      <c r="C97" s="105" t="s">
        <v>51</v>
      </c>
      <c r="D97" s="106">
        <v>120</v>
      </c>
      <c r="E97" s="60"/>
      <c r="F97" s="106">
        <v>52.68</v>
      </c>
      <c r="G97" s="107">
        <f t="shared" si="3"/>
        <v>6321.6</v>
      </c>
    </row>
    <row r="98" spans="1:7" ht="12">
      <c r="A98" s="37">
        <v>19</v>
      </c>
      <c r="B98" s="43" t="s">
        <v>170</v>
      </c>
      <c r="C98" s="105" t="s">
        <v>62</v>
      </c>
      <c r="D98" s="106">
        <v>155</v>
      </c>
      <c r="E98" s="60"/>
      <c r="F98" s="106">
        <v>7.12</v>
      </c>
      <c r="G98" s="107">
        <f t="shared" si="3"/>
        <v>1103.6</v>
      </c>
    </row>
    <row r="99" spans="1:7" ht="12">
      <c r="A99" s="37"/>
      <c r="B99" s="44" t="s">
        <v>165</v>
      </c>
      <c r="C99" s="109"/>
      <c r="D99" s="59"/>
      <c r="E99" s="59"/>
      <c r="F99" s="109"/>
      <c r="G99" s="107">
        <f>SUM(G80:G98)</f>
        <v>39687.82661999999</v>
      </c>
    </row>
    <row r="100" spans="1:7" ht="12">
      <c r="A100" s="37"/>
      <c r="B100" s="94" t="s">
        <v>166</v>
      </c>
      <c r="C100" s="109"/>
      <c r="D100" s="59"/>
      <c r="E100" s="59"/>
      <c r="F100" s="109"/>
      <c r="G100" s="107">
        <f>G99*1.15</f>
        <v>45641.00061299999</v>
      </c>
    </row>
    <row r="101" spans="1:7" ht="12">
      <c r="A101" s="37"/>
      <c r="B101" s="94" t="s">
        <v>120</v>
      </c>
      <c r="C101" s="109"/>
      <c r="D101" s="59"/>
      <c r="E101" s="59"/>
      <c r="F101" s="109"/>
      <c r="G101" s="63">
        <f>G100*1.18</f>
        <v>53856.380723339986</v>
      </c>
    </row>
    <row r="102" spans="1:7" ht="12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0.9814195772895252</v>
      </c>
    </row>
    <row r="103" spans="1:7" ht="12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24">
      <c r="A104" s="37">
        <v>1</v>
      </c>
      <c r="B104" s="43" t="s">
        <v>69</v>
      </c>
      <c r="C104" s="105" t="s">
        <v>42</v>
      </c>
      <c r="D104" s="108">
        <v>10.723</v>
      </c>
      <c r="E104" s="60"/>
      <c r="F104" s="106">
        <v>632.01</v>
      </c>
      <c r="G104" s="107">
        <f>D104*F104</f>
        <v>6777.04323</v>
      </c>
    </row>
    <row r="105" spans="1:7" ht="24">
      <c r="A105" s="37">
        <v>2</v>
      </c>
      <c r="B105" s="43" t="s">
        <v>70</v>
      </c>
      <c r="C105" s="105" t="s">
        <v>71</v>
      </c>
      <c r="D105" s="106">
        <v>3</v>
      </c>
      <c r="E105" s="60"/>
      <c r="F105" s="106">
        <v>1387.16</v>
      </c>
      <c r="G105" s="107">
        <f aca="true" t="shared" si="4" ref="G105:G114">D105*F105</f>
        <v>4161.4800000000005</v>
      </c>
    </row>
    <row r="106" spans="1:7" ht="12">
      <c r="A106" s="37">
        <v>3</v>
      </c>
      <c r="B106" s="43" t="s">
        <v>72</v>
      </c>
      <c r="C106" s="105" t="s">
        <v>71</v>
      </c>
      <c r="D106" s="106">
        <v>9</v>
      </c>
      <c r="E106" s="60"/>
      <c r="F106" s="106">
        <v>186.44</v>
      </c>
      <c r="G106" s="107">
        <f t="shared" si="4"/>
        <v>1677.96</v>
      </c>
    </row>
    <row r="107" spans="1:7" ht="12">
      <c r="A107" s="37">
        <v>4</v>
      </c>
      <c r="B107" s="43" t="s">
        <v>73</v>
      </c>
      <c r="C107" s="105" t="s">
        <v>74</v>
      </c>
      <c r="D107" s="106">
        <v>25</v>
      </c>
      <c r="E107" s="60"/>
      <c r="F107" s="106">
        <v>88.48</v>
      </c>
      <c r="G107" s="107">
        <f t="shared" si="4"/>
        <v>2212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65</v>
      </c>
      <c r="E108" s="60"/>
      <c r="F108" s="106">
        <v>41.17</v>
      </c>
      <c r="G108" s="107">
        <f t="shared" si="4"/>
        <v>2676.05</v>
      </c>
    </row>
    <row r="109" spans="1:7" ht="12">
      <c r="A109" s="37">
        <v>6</v>
      </c>
      <c r="B109" s="43" t="s">
        <v>76</v>
      </c>
      <c r="C109" s="105" t="s">
        <v>57</v>
      </c>
      <c r="D109" s="106">
        <v>15</v>
      </c>
      <c r="E109" s="60"/>
      <c r="F109" s="106">
        <v>237.09</v>
      </c>
      <c r="G109" s="107">
        <f t="shared" si="4"/>
        <v>3556.35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2">
      <c r="A111" s="37">
        <v>8</v>
      </c>
      <c r="B111" s="43" t="s">
        <v>78</v>
      </c>
      <c r="C111" s="105" t="s">
        <v>57</v>
      </c>
      <c r="D111" s="106">
        <v>20</v>
      </c>
      <c r="E111" s="60"/>
      <c r="F111" s="106">
        <v>47.87</v>
      </c>
      <c r="G111" s="107">
        <f t="shared" si="4"/>
        <v>957.4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2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12.6</v>
      </c>
      <c r="E114" s="60"/>
      <c r="F114" s="106">
        <v>46</v>
      </c>
      <c r="G114" s="107">
        <f t="shared" si="4"/>
        <v>579.6</v>
      </c>
    </row>
    <row r="115" spans="1:7" ht="12">
      <c r="A115" s="37"/>
      <c r="B115" s="44" t="s">
        <v>165</v>
      </c>
      <c r="C115" s="59"/>
      <c r="D115" s="109"/>
      <c r="E115" s="59"/>
      <c r="F115" s="109"/>
      <c r="G115" s="107">
        <f>SUM(G104:G114)</f>
        <v>22978.06323</v>
      </c>
    </row>
    <row r="116" spans="1:7" ht="12">
      <c r="A116" s="37"/>
      <c r="B116" s="94" t="s">
        <v>166</v>
      </c>
      <c r="C116" s="59"/>
      <c r="D116" s="59"/>
      <c r="E116" s="59"/>
      <c r="F116" s="109"/>
      <c r="G116" s="107">
        <f>G115*1.15</f>
        <v>26424.7727145</v>
      </c>
    </row>
    <row r="117" spans="1:7" ht="12">
      <c r="A117" s="37"/>
      <c r="B117" s="94" t="s">
        <v>120</v>
      </c>
      <c r="C117" s="59"/>
      <c r="D117" s="59"/>
      <c r="E117" s="59"/>
      <c r="F117" s="109"/>
      <c r="G117" s="63">
        <f>G116*1.18</f>
        <v>31181.231803109997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0.5682125483473649</v>
      </c>
    </row>
    <row r="119" spans="1:7" ht="24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2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2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0.08068853159851301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2</v>
      </c>
      <c r="E128" s="115"/>
      <c r="F128" s="116">
        <v>76.72</v>
      </c>
      <c r="G128" s="46">
        <f>D128*F128</f>
        <v>153.44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4</v>
      </c>
      <c r="E129" s="115"/>
      <c r="F129" s="116">
        <v>26.86</v>
      </c>
      <c r="G129" s="46">
        <f aca="true" t="shared" si="5" ref="G129:G149">D129*F129</f>
        <v>107.44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4</v>
      </c>
      <c r="E130" s="115"/>
      <c r="F130" s="116">
        <v>26.86</v>
      </c>
      <c r="G130" s="46">
        <f t="shared" si="5"/>
        <v>107.44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2</v>
      </c>
      <c r="E131" s="115"/>
      <c r="F131" s="116">
        <v>170.07</v>
      </c>
      <c r="G131" s="46">
        <f t="shared" si="5"/>
        <v>340.14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2</v>
      </c>
      <c r="E132" s="115"/>
      <c r="F132" s="116">
        <v>187.76</v>
      </c>
      <c r="G132" s="46">
        <f t="shared" si="5"/>
        <v>375.52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0</v>
      </c>
      <c r="E133" s="115"/>
      <c r="F133" s="116">
        <v>79</v>
      </c>
      <c r="G133" s="46">
        <f t="shared" si="5"/>
        <v>0</v>
      </c>
    </row>
    <row r="134" spans="1:7" ht="12" customHeight="1">
      <c r="A134" s="12">
        <v>7</v>
      </c>
      <c r="B134" s="40" t="s">
        <v>183</v>
      </c>
      <c r="C134" s="113" t="s">
        <v>90</v>
      </c>
      <c r="D134" s="114">
        <v>1380</v>
      </c>
      <c r="E134" s="115"/>
      <c r="F134" s="116">
        <v>1.9</v>
      </c>
      <c r="G134" s="46">
        <f t="shared" si="5"/>
        <v>2622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0</v>
      </c>
      <c r="E136" s="115"/>
      <c r="F136" s="118">
        <v>196.93</v>
      </c>
      <c r="G136" s="46">
        <f t="shared" si="5"/>
        <v>0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160</v>
      </c>
      <c r="E137" s="115"/>
      <c r="F137" s="118">
        <v>12.64</v>
      </c>
      <c r="G137" s="46">
        <f t="shared" si="5"/>
        <v>2022.4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1</v>
      </c>
      <c r="E139" s="115"/>
      <c r="F139" s="118">
        <v>91.06</v>
      </c>
      <c r="G139" s="46">
        <f t="shared" si="5"/>
        <v>91.06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3</v>
      </c>
      <c r="E140" s="115"/>
      <c r="F140" s="118">
        <v>75.06</v>
      </c>
      <c r="G140" s="46">
        <f t="shared" si="5"/>
        <v>225.18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1</v>
      </c>
      <c r="E141" s="115"/>
      <c r="F141" s="118">
        <v>350.26</v>
      </c>
      <c r="G141" s="46">
        <f t="shared" si="5"/>
        <v>350.26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0</v>
      </c>
      <c r="E142" s="115"/>
      <c r="F142" s="118">
        <v>160.04</v>
      </c>
      <c r="G142" s="46">
        <f t="shared" si="5"/>
        <v>0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4</v>
      </c>
      <c r="E143" s="115"/>
      <c r="F143" s="118">
        <v>120.82</v>
      </c>
      <c r="G143" s="46">
        <f t="shared" si="5"/>
        <v>483.28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8</v>
      </c>
      <c r="E144" s="115"/>
      <c r="F144" s="118">
        <v>59.91</v>
      </c>
      <c r="G144" s="46">
        <f t="shared" si="5"/>
        <v>479.28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2.76</v>
      </c>
      <c r="E145" s="115"/>
      <c r="F145" s="118">
        <v>632.01</v>
      </c>
      <c r="G145" s="46">
        <f t="shared" si="5"/>
        <v>1744.3475999999998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9</v>
      </c>
      <c r="E146" s="115"/>
      <c r="F146" s="118">
        <v>31.6</v>
      </c>
      <c r="G146" s="46">
        <f t="shared" si="5"/>
        <v>284.40000000000003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2</v>
      </c>
      <c r="E147" s="115"/>
      <c r="F147" s="120">
        <v>221.81</v>
      </c>
      <c r="G147" s="46">
        <f t="shared" si="5"/>
        <v>443.62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0</v>
      </c>
      <c r="E149" s="115"/>
      <c r="F149" s="120">
        <v>52.14</v>
      </c>
      <c r="G149" s="46">
        <f t="shared" si="5"/>
        <v>0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9885.9876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11368.88574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13415.285173199998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0.24446543431008086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4573</v>
      </c>
      <c r="E154" s="23"/>
      <c r="F154" s="74">
        <v>1.94</v>
      </c>
      <c r="G154" s="54">
        <f>D154*F154*12</f>
        <v>106459.43999999999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4573</v>
      </c>
      <c r="E156" s="23"/>
      <c r="F156" s="74">
        <v>2.54</v>
      </c>
      <c r="G156" s="54">
        <f>D156*F156*12</f>
        <v>139385.04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4573</v>
      </c>
      <c r="E158" s="23"/>
      <c r="F158" s="83">
        <v>1.43</v>
      </c>
      <c r="G158" s="25">
        <f>F158*D158*12</f>
        <v>78472.68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4573</v>
      </c>
      <c r="E160" s="23"/>
      <c r="F160" s="83">
        <v>0.95</v>
      </c>
      <c r="G160" s="25">
        <f>F160*D160*12</f>
        <v>52132.2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690422.38403331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12.58149981837798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12.94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1.0295826365284761</v>
      </c>
    </row>
    <row r="171" ht="12">
      <c r="B171" s="4" t="s">
        <v>204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159">
      <selection activeCell="B180" sqref="B180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28125" style="3" customWidth="1"/>
    <col min="5" max="5" width="8.7109375" style="2" customWidth="1"/>
    <col min="6" max="6" width="8.8515625" style="5" customWidth="1"/>
    <col min="7" max="7" width="10.8515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208</v>
      </c>
      <c r="E4" s="3"/>
      <c r="F4" s="2"/>
      <c r="G4" s="5"/>
    </row>
    <row r="5" spans="1:7" ht="12">
      <c r="A5" s="1"/>
      <c r="B5" s="7" t="s">
        <v>1</v>
      </c>
      <c r="C5" s="126">
        <v>4550.5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3.5" customHeight="1">
      <c r="A11" s="21">
        <v>1</v>
      </c>
      <c r="B11" s="68" t="s">
        <v>108</v>
      </c>
      <c r="C11" s="16" t="s">
        <v>109</v>
      </c>
      <c r="D11" s="69">
        <v>407.9</v>
      </c>
      <c r="E11" s="69">
        <v>288</v>
      </c>
      <c r="F11" s="69">
        <v>0.29</v>
      </c>
      <c r="G11" s="23">
        <f>D11*E11*F11</f>
        <v>34067.808</v>
      </c>
    </row>
    <row r="12" spans="1:7" ht="12">
      <c r="A12" s="21">
        <v>2</v>
      </c>
      <c r="B12" s="68" t="s">
        <v>110</v>
      </c>
      <c r="C12" s="16" t="s">
        <v>109</v>
      </c>
      <c r="D12" s="69">
        <v>407.9</v>
      </c>
      <c r="E12" s="69">
        <v>24</v>
      </c>
      <c r="F12" s="70">
        <v>1.15</v>
      </c>
      <c r="G12" s="23">
        <f aca="true" t="shared" si="0" ref="G12:G21">D12*E12*F12</f>
        <v>11258.039999999997</v>
      </c>
    </row>
    <row r="13" spans="1:7" ht="12" customHeight="1">
      <c r="A13" s="21">
        <v>3</v>
      </c>
      <c r="B13" s="68" t="s">
        <v>111</v>
      </c>
      <c r="C13" s="16" t="s">
        <v>109</v>
      </c>
      <c r="D13" s="69">
        <v>33</v>
      </c>
      <c r="E13" s="69">
        <v>2</v>
      </c>
      <c r="F13" s="70">
        <v>14.36</v>
      </c>
      <c r="G13" s="23">
        <f t="shared" si="0"/>
        <v>947.76</v>
      </c>
    </row>
    <row r="14" spans="1:7" ht="12.75" customHeight="1">
      <c r="A14" s="21">
        <v>4</v>
      </c>
      <c r="B14" s="68" t="s">
        <v>202</v>
      </c>
      <c r="C14" s="16" t="s">
        <v>109</v>
      </c>
      <c r="D14" s="69">
        <v>41</v>
      </c>
      <c r="E14" s="69">
        <v>24</v>
      </c>
      <c r="F14" s="70">
        <v>0.93</v>
      </c>
      <c r="G14" s="23">
        <f t="shared" si="0"/>
        <v>915.12</v>
      </c>
    </row>
    <row r="15" spans="1:7" ht="12" customHeight="1">
      <c r="A15" s="21">
        <v>5</v>
      </c>
      <c r="B15" s="68" t="s">
        <v>112</v>
      </c>
      <c r="C15" s="16" t="s">
        <v>109</v>
      </c>
      <c r="D15" s="69">
        <v>52</v>
      </c>
      <c r="E15" s="69">
        <v>288</v>
      </c>
      <c r="F15" s="70">
        <v>0.29</v>
      </c>
      <c r="G15" s="23">
        <f t="shared" si="0"/>
        <v>4343.04</v>
      </c>
    </row>
    <row r="16" spans="1:7" ht="12.75" customHeight="1">
      <c r="A16" s="21">
        <v>6</v>
      </c>
      <c r="B16" s="68" t="s">
        <v>113</v>
      </c>
      <c r="C16" s="16" t="s">
        <v>109</v>
      </c>
      <c r="D16" s="69">
        <v>52</v>
      </c>
      <c r="E16" s="69">
        <v>14</v>
      </c>
      <c r="F16" s="70">
        <v>1.15</v>
      </c>
      <c r="G16" s="23">
        <f t="shared" si="0"/>
        <v>837.1999999999999</v>
      </c>
    </row>
    <row r="17" spans="1:7" ht="12">
      <c r="A17" s="21">
        <v>7</v>
      </c>
      <c r="B17" s="68" t="s">
        <v>114</v>
      </c>
      <c r="C17" s="16" t="s">
        <v>109</v>
      </c>
      <c r="D17" s="69">
        <v>568</v>
      </c>
      <c r="E17" s="69">
        <v>2</v>
      </c>
      <c r="F17" s="70">
        <v>1.6</v>
      </c>
      <c r="G17" s="23">
        <f t="shared" si="0"/>
        <v>1817.6000000000001</v>
      </c>
    </row>
    <row r="18" spans="1:7" ht="13.5" customHeight="1">
      <c r="A18" s="21">
        <v>8</v>
      </c>
      <c r="B18" s="68" t="s">
        <v>115</v>
      </c>
      <c r="C18" s="16" t="s">
        <v>109</v>
      </c>
      <c r="D18" s="69">
        <v>48</v>
      </c>
      <c r="E18" s="69">
        <v>2</v>
      </c>
      <c r="F18" s="70">
        <v>2.27</v>
      </c>
      <c r="G18" s="23">
        <f t="shared" si="0"/>
        <v>217.92000000000002</v>
      </c>
    </row>
    <row r="19" spans="1:7" ht="12">
      <c r="A19" s="21">
        <v>9</v>
      </c>
      <c r="B19" s="68" t="s">
        <v>116</v>
      </c>
      <c r="C19" s="16" t="s">
        <v>109</v>
      </c>
      <c r="D19" s="69">
        <v>102</v>
      </c>
      <c r="E19" s="69">
        <v>12</v>
      </c>
      <c r="F19" s="70">
        <v>1.86</v>
      </c>
      <c r="G19" s="23">
        <f t="shared" si="0"/>
        <v>2276.6400000000003</v>
      </c>
    </row>
    <row r="20" spans="1:7" ht="12">
      <c r="A20" s="21">
        <v>10</v>
      </c>
      <c r="B20" s="68" t="s">
        <v>117</v>
      </c>
      <c r="C20" s="16" t="s">
        <v>109</v>
      </c>
      <c r="D20" s="69">
        <v>23</v>
      </c>
      <c r="E20" s="69">
        <v>2</v>
      </c>
      <c r="F20" s="70">
        <v>2.77</v>
      </c>
      <c r="G20" s="23">
        <f t="shared" si="0"/>
        <v>127.42</v>
      </c>
    </row>
    <row r="21" spans="1:7" ht="12">
      <c r="A21" s="21">
        <v>11</v>
      </c>
      <c r="B21" s="68" t="s">
        <v>118</v>
      </c>
      <c r="C21" s="16" t="s">
        <v>109</v>
      </c>
      <c r="D21" s="69">
        <v>30</v>
      </c>
      <c r="E21" s="69">
        <v>12</v>
      </c>
      <c r="F21" s="70">
        <v>1.2</v>
      </c>
      <c r="G21" s="23">
        <f t="shared" si="0"/>
        <v>432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57240.547999999995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67543.84663999999</v>
      </c>
    </row>
    <row r="24" spans="1:7" ht="12.75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1.2369308618100574</v>
      </c>
    </row>
    <row r="25" spans="1:7" ht="13.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3.5" customHeight="1">
      <c r="A27" s="73" t="s">
        <v>16</v>
      </c>
      <c r="B27" s="27" t="s">
        <v>13</v>
      </c>
      <c r="C27" s="16" t="s">
        <v>11</v>
      </c>
      <c r="D27" s="69">
        <f>C5</f>
        <v>4550.5</v>
      </c>
      <c r="E27" s="23"/>
      <c r="F27" s="74">
        <v>1.09</v>
      </c>
      <c r="G27" s="25">
        <f>F27*D27*12</f>
        <v>59520.54</v>
      </c>
    </row>
    <row r="28" spans="1:7" ht="12.75" customHeight="1">
      <c r="A28" s="72" t="s">
        <v>18</v>
      </c>
      <c r="B28" s="27" t="s">
        <v>15</v>
      </c>
      <c r="C28" s="16" t="s">
        <v>11</v>
      </c>
      <c r="D28" s="69">
        <f>C5</f>
        <v>4550.5</v>
      </c>
      <c r="E28" s="23"/>
      <c r="F28" s="74">
        <v>0.12</v>
      </c>
      <c r="G28" s="25">
        <f>F28*D28*12</f>
        <v>6552.719999999999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4.25" customHeight="1">
      <c r="A30" s="26">
        <v>1</v>
      </c>
      <c r="B30" s="75" t="s">
        <v>125</v>
      </c>
      <c r="C30" s="76" t="s">
        <v>80</v>
      </c>
      <c r="D30" s="69">
        <v>237</v>
      </c>
      <c r="E30" s="69">
        <v>1</v>
      </c>
      <c r="F30" s="128">
        <v>1.72</v>
      </c>
      <c r="G30" s="23">
        <f aca="true" t="shared" si="1" ref="G30:G52">D30*E30*F30</f>
        <v>407.64</v>
      </c>
    </row>
    <row r="31" spans="1:7" ht="12">
      <c r="A31" s="26">
        <v>2</v>
      </c>
      <c r="B31" s="75" t="s">
        <v>126</v>
      </c>
      <c r="C31" s="77" t="s">
        <v>80</v>
      </c>
      <c r="D31" s="69">
        <v>237</v>
      </c>
      <c r="E31" s="69">
        <v>28</v>
      </c>
      <c r="F31" s="128">
        <v>0.14</v>
      </c>
      <c r="G31" s="23">
        <f t="shared" si="1"/>
        <v>929.0400000000001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237</v>
      </c>
      <c r="E32" s="69">
        <v>10</v>
      </c>
      <c r="F32" s="128">
        <v>0.69</v>
      </c>
      <c r="G32" s="23">
        <f t="shared" si="1"/>
        <v>1635.3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376</v>
      </c>
      <c r="E33" s="69">
        <v>12</v>
      </c>
      <c r="F33" s="128">
        <v>0.69</v>
      </c>
      <c r="G33" s="23">
        <f>D33*E33*F33</f>
        <v>3113.2799999999997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6</v>
      </c>
      <c r="E34" s="69">
        <v>245</v>
      </c>
      <c r="F34" s="128">
        <v>3.28</v>
      </c>
      <c r="G34" s="23">
        <f t="shared" si="1"/>
        <v>4821.599999999999</v>
      </c>
    </row>
    <row r="35" spans="1:7" ht="12" customHeight="1">
      <c r="A35" s="26">
        <v>6</v>
      </c>
      <c r="B35" s="75" t="s">
        <v>130</v>
      </c>
      <c r="C35" s="77" t="s">
        <v>80</v>
      </c>
      <c r="D35" s="69">
        <v>1047</v>
      </c>
      <c r="E35" s="69">
        <v>1</v>
      </c>
      <c r="F35" s="128">
        <v>1.2</v>
      </c>
      <c r="G35" s="23">
        <f t="shared" si="1"/>
        <v>1256.3999999999999</v>
      </c>
    </row>
    <row r="36" spans="1:7" ht="12" customHeight="1">
      <c r="A36" s="26">
        <v>7</v>
      </c>
      <c r="B36" s="75" t="s">
        <v>131</v>
      </c>
      <c r="C36" s="77" t="s">
        <v>80</v>
      </c>
      <c r="D36" s="69">
        <v>1047</v>
      </c>
      <c r="E36" s="69">
        <v>122</v>
      </c>
      <c r="F36" s="128">
        <v>0.06</v>
      </c>
      <c r="G36" s="23">
        <f t="shared" si="1"/>
        <v>7664.04</v>
      </c>
    </row>
    <row r="37" spans="1:7" ht="12">
      <c r="A37" s="26">
        <v>8</v>
      </c>
      <c r="B37" s="75" t="s">
        <v>132</v>
      </c>
      <c r="C37" s="77" t="s">
        <v>133</v>
      </c>
      <c r="D37" s="69">
        <v>1.1</v>
      </c>
      <c r="E37" s="69">
        <v>3</v>
      </c>
      <c r="F37" s="128">
        <v>11.29</v>
      </c>
      <c r="G37" s="23">
        <f t="shared" si="1"/>
        <v>37.257</v>
      </c>
    </row>
    <row r="38" spans="1:7" ht="12.75" customHeight="1">
      <c r="A38" s="26">
        <v>9</v>
      </c>
      <c r="B38" s="75" t="s">
        <v>134</v>
      </c>
      <c r="C38" s="77" t="s">
        <v>129</v>
      </c>
      <c r="D38" s="69">
        <v>12</v>
      </c>
      <c r="E38" s="69">
        <v>1</v>
      </c>
      <c r="F38" s="128">
        <v>2.37</v>
      </c>
      <c r="G38" s="23">
        <f t="shared" si="1"/>
        <v>28.44</v>
      </c>
    </row>
    <row r="39" spans="1:7" ht="12">
      <c r="A39" s="26">
        <v>10</v>
      </c>
      <c r="B39" s="75" t="s">
        <v>135</v>
      </c>
      <c r="C39" s="77" t="s">
        <v>80</v>
      </c>
      <c r="D39" s="69">
        <v>376</v>
      </c>
      <c r="E39" s="69">
        <v>122</v>
      </c>
      <c r="F39" s="128">
        <v>0.14</v>
      </c>
      <c r="G39" s="23">
        <f t="shared" si="1"/>
        <v>6422.080000000001</v>
      </c>
    </row>
    <row r="40" spans="1:7" ht="12">
      <c r="A40" s="26">
        <v>11</v>
      </c>
      <c r="B40" s="75" t="s">
        <v>136</v>
      </c>
      <c r="C40" s="77" t="s">
        <v>80</v>
      </c>
      <c r="D40" s="69"/>
      <c r="E40" s="69">
        <v>28</v>
      </c>
      <c r="F40" s="128">
        <v>0.14</v>
      </c>
      <c r="G40" s="23">
        <f t="shared" si="1"/>
        <v>0</v>
      </c>
    </row>
    <row r="41" spans="1:7" ht="12">
      <c r="A41" s="26">
        <v>12</v>
      </c>
      <c r="B41" s="75" t="s">
        <v>137</v>
      </c>
      <c r="C41" s="77" t="s">
        <v>80</v>
      </c>
      <c r="D41" s="69">
        <v>376</v>
      </c>
      <c r="E41" s="69">
        <v>25</v>
      </c>
      <c r="F41" s="128">
        <v>0.69</v>
      </c>
      <c r="G41" s="23">
        <f t="shared" si="1"/>
        <v>6485.999999999999</v>
      </c>
    </row>
    <row r="42" spans="1:7" ht="12">
      <c r="A42" s="26">
        <v>13</v>
      </c>
      <c r="B42" s="75" t="s">
        <v>138</v>
      </c>
      <c r="C42" s="77" t="s">
        <v>133</v>
      </c>
      <c r="D42" s="69">
        <v>0.5</v>
      </c>
      <c r="E42" s="69">
        <v>36</v>
      </c>
      <c r="F42" s="128">
        <v>11.29</v>
      </c>
      <c r="G42" s="23">
        <f t="shared" si="1"/>
        <v>203.21999999999997</v>
      </c>
    </row>
    <row r="43" spans="1:7" ht="13.5" customHeight="1">
      <c r="A43" s="26">
        <v>14</v>
      </c>
      <c r="B43" s="75" t="s">
        <v>139</v>
      </c>
      <c r="C43" s="77" t="s">
        <v>80</v>
      </c>
      <c r="D43" s="69">
        <v>376</v>
      </c>
      <c r="E43" s="69">
        <v>36</v>
      </c>
      <c r="F43" s="128">
        <v>0.15</v>
      </c>
      <c r="G43" s="23">
        <f t="shared" si="1"/>
        <v>2030.3999999999999</v>
      </c>
    </row>
    <row r="44" spans="1:7" ht="13.5" customHeight="1">
      <c r="A44" s="26">
        <v>15</v>
      </c>
      <c r="B44" s="75" t="s">
        <v>140</v>
      </c>
      <c r="C44" s="77" t="s">
        <v>80</v>
      </c>
      <c r="D44" s="69"/>
      <c r="E44" s="69">
        <v>5</v>
      </c>
      <c r="F44" s="128">
        <v>2.02</v>
      </c>
      <c r="G44" s="23">
        <f t="shared" si="1"/>
        <v>0</v>
      </c>
    </row>
    <row r="45" spans="1:7" ht="13.5" customHeight="1">
      <c r="A45" s="26">
        <v>16</v>
      </c>
      <c r="B45" s="75" t="s">
        <v>141</v>
      </c>
      <c r="C45" s="77" t="s">
        <v>80</v>
      </c>
      <c r="D45" s="69">
        <v>25</v>
      </c>
      <c r="E45" s="69">
        <v>2</v>
      </c>
      <c r="F45" s="128">
        <v>4.8</v>
      </c>
      <c r="G45" s="23">
        <f t="shared" si="1"/>
        <v>240</v>
      </c>
    </row>
    <row r="46" spans="1:7" ht="12">
      <c r="A46" s="26">
        <v>17</v>
      </c>
      <c r="B46" s="75" t="s">
        <v>142</v>
      </c>
      <c r="C46" s="77" t="s">
        <v>80</v>
      </c>
      <c r="D46" s="69">
        <v>3015</v>
      </c>
      <c r="E46" s="69">
        <v>72</v>
      </c>
      <c r="F46" s="128">
        <v>0.06</v>
      </c>
      <c r="G46" s="23">
        <f t="shared" si="1"/>
        <v>13024.8</v>
      </c>
    </row>
    <row r="47" spans="1:7" ht="24">
      <c r="A47" s="26">
        <v>18</v>
      </c>
      <c r="B47" s="78" t="s">
        <v>143</v>
      </c>
      <c r="C47" s="79" t="s">
        <v>133</v>
      </c>
      <c r="D47" s="69">
        <v>0.5</v>
      </c>
      <c r="E47" s="69">
        <v>1</v>
      </c>
      <c r="F47" s="129">
        <v>11.29</v>
      </c>
      <c r="G47" s="23">
        <f t="shared" si="1"/>
        <v>5.645</v>
      </c>
    </row>
    <row r="48" spans="1:7" ht="12">
      <c r="A48" s="26">
        <v>19</v>
      </c>
      <c r="B48" s="80" t="s">
        <v>144</v>
      </c>
      <c r="C48" s="59" t="s">
        <v>145</v>
      </c>
      <c r="D48" s="69">
        <v>37.61</v>
      </c>
      <c r="E48" s="69">
        <v>3</v>
      </c>
      <c r="F48" s="130">
        <v>27.3</v>
      </c>
      <c r="G48" s="23">
        <f t="shared" si="1"/>
        <v>3080.259</v>
      </c>
    </row>
    <row r="49" spans="1:7" ht="24">
      <c r="A49" s="26">
        <v>20</v>
      </c>
      <c r="B49" s="80" t="s">
        <v>197</v>
      </c>
      <c r="C49" s="59" t="s">
        <v>31</v>
      </c>
      <c r="D49" s="125">
        <v>0</v>
      </c>
      <c r="E49" s="69">
        <v>2</v>
      </c>
      <c r="F49" s="119">
        <v>666.64</v>
      </c>
      <c r="G49" s="23">
        <f t="shared" si="1"/>
        <v>0</v>
      </c>
    </row>
    <row r="50" spans="1:7" ht="24">
      <c r="A50" s="26">
        <v>21</v>
      </c>
      <c r="B50" s="80" t="s">
        <v>146</v>
      </c>
      <c r="C50" s="59" t="s">
        <v>31</v>
      </c>
      <c r="D50" s="125">
        <v>0</v>
      </c>
      <c r="E50" s="69">
        <v>6</v>
      </c>
      <c r="F50" s="119">
        <v>506.11</v>
      </c>
      <c r="G50" s="23">
        <f t="shared" si="1"/>
        <v>0</v>
      </c>
    </row>
    <row r="51" spans="1:7" ht="26.25" customHeight="1">
      <c r="A51" s="26">
        <v>22</v>
      </c>
      <c r="B51" s="80" t="s">
        <v>147</v>
      </c>
      <c r="C51" s="59" t="s">
        <v>31</v>
      </c>
      <c r="D51" s="125">
        <v>0</v>
      </c>
      <c r="E51" s="69">
        <v>5</v>
      </c>
      <c r="F51" s="119">
        <v>789.32</v>
      </c>
      <c r="G51" s="23">
        <f t="shared" si="1"/>
        <v>0</v>
      </c>
    </row>
    <row r="52" spans="1:7" ht="12" customHeight="1">
      <c r="A52" s="26">
        <v>23</v>
      </c>
      <c r="B52" s="81" t="s">
        <v>148</v>
      </c>
      <c r="C52" s="59" t="s">
        <v>66</v>
      </c>
      <c r="D52" s="69">
        <v>1.5</v>
      </c>
      <c r="E52" s="69">
        <v>1</v>
      </c>
      <c r="F52" s="130">
        <v>208.49</v>
      </c>
      <c r="G52" s="23">
        <f t="shared" si="1"/>
        <v>312.735</v>
      </c>
    </row>
    <row r="53" spans="1:7" ht="13.5" customHeight="1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51698.136</v>
      </c>
    </row>
    <row r="54" spans="1:7" ht="12.75" customHeight="1">
      <c r="A54" s="26"/>
      <c r="B54" s="71" t="s">
        <v>120</v>
      </c>
      <c r="C54" s="59"/>
      <c r="D54" s="23"/>
      <c r="E54" s="23"/>
      <c r="F54" s="82"/>
      <c r="G54" s="25">
        <f>G53*1.18</f>
        <v>61003.80048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1.1171629579167124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1233</v>
      </c>
      <c r="E56" s="23"/>
      <c r="F56" s="83">
        <v>0.68</v>
      </c>
      <c r="G56" s="25">
        <f>F56*D56*12</f>
        <v>10061.28</v>
      </c>
    </row>
    <row r="57" spans="1:7" ht="13.5" customHeight="1">
      <c r="A57" s="73"/>
      <c r="B57" s="27"/>
      <c r="C57" s="16" t="s">
        <v>11</v>
      </c>
      <c r="D57" s="23"/>
      <c r="E57" s="23"/>
      <c r="F57" s="24"/>
      <c r="G57" s="25">
        <f>G56/C5/12</f>
        <v>0.18425227996923418</v>
      </c>
    </row>
    <row r="58" spans="1:7" ht="13.5" customHeight="1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2.75" customHeight="1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.75">
      <c r="A60" s="34">
        <v>1</v>
      </c>
      <c r="B60" s="35" t="s">
        <v>26</v>
      </c>
      <c r="C60" s="84" t="s">
        <v>27</v>
      </c>
      <c r="D60" s="132">
        <v>150</v>
      </c>
      <c r="E60" s="138"/>
      <c r="F60" s="135">
        <v>23.74</v>
      </c>
      <c r="G60" s="87">
        <f>D60*F60</f>
        <v>3560.9999999999995</v>
      </c>
    </row>
    <row r="61" spans="1:7" ht="12.75">
      <c r="A61" s="34">
        <v>2</v>
      </c>
      <c r="B61" s="35" t="s">
        <v>28</v>
      </c>
      <c r="C61" s="84" t="s">
        <v>27</v>
      </c>
      <c r="D61" s="132">
        <v>12</v>
      </c>
      <c r="E61" s="138"/>
      <c r="F61" s="135">
        <v>62.95</v>
      </c>
      <c r="G61" s="87">
        <f aca="true" t="shared" si="2" ref="G61:G74">D61*F61</f>
        <v>755.4000000000001</v>
      </c>
    </row>
    <row r="62" spans="1:7" ht="12" customHeight="1">
      <c r="A62" s="36">
        <v>3</v>
      </c>
      <c r="B62" s="37" t="s">
        <v>154</v>
      </c>
      <c r="C62" s="84" t="s">
        <v>155</v>
      </c>
      <c r="D62" s="132">
        <v>90</v>
      </c>
      <c r="E62" s="138"/>
      <c r="F62" s="135">
        <v>12.64</v>
      </c>
      <c r="G62" s="87">
        <f t="shared" si="2"/>
        <v>1137.6000000000001</v>
      </c>
    </row>
    <row r="63" spans="1:7" ht="13.5" customHeight="1">
      <c r="A63" s="34">
        <v>4</v>
      </c>
      <c r="B63" s="37" t="s">
        <v>29</v>
      </c>
      <c r="C63" s="84" t="s">
        <v>30</v>
      </c>
      <c r="D63" s="132">
        <v>90</v>
      </c>
      <c r="E63" s="138"/>
      <c r="F63" s="135">
        <v>12.64</v>
      </c>
      <c r="G63" s="87">
        <f t="shared" si="2"/>
        <v>1137.6000000000001</v>
      </c>
    </row>
    <row r="64" spans="1:7" ht="24">
      <c r="A64" s="34">
        <v>5</v>
      </c>
      <c r="B64" s="35" t="s">
        <v>156</v>
      </c>
      <c r="C64" s="84" t="s">
        <v>31</v>
      </c>
      <c r="D64" s="133">
        <v>1.233</v>
      </c>
      <c r="E64" s="139"/>
      <c r="F64" s="135">
        <v>1264.03</v>
      </c>
      <c r="G64" s="87">
        <f t="shared" si="2"/>
        <v>1558.54899</v>
      </c>
    </row>
    <row r="65" spans="1:7" ht="11.25" customHeight="1">
      <c r="A65" s="36">
        <v>6</v>
      </c>
      <c r="B65" s="38" t="s">
        <v>32</v>
      </c>
      <c r="C65" s="84" t="s">
        <v>33</v>
      </c>
      <c r="D65" s="132">
        <v>0.3</v>
      </c>
      <c r="E65" s="140"/>
      <c r="F65" s="135">
        <v>1422.03</v>
      </c>
      <c r="G65" s="87">
        <f t="shared" si="2"/>
        <v>426.609</v>
      </c>
    </row>
    <row r="66" spans="1:7" ht="12.75">
      <c r="A66" s="34">
        <v>7</v>
      </c>
      <c r="B66" s="35" t="s">
        <v>34</v>
      </c>
      <c r="C66" s="84" t="s">
        <v>35</v>
      </c>
      <c r="D66" s="132">
        <v>1</v>
      </c>
      <c r="E66" s="138"/>
      <c r="F66" s="135">
        <v>15.33</v>
      </c>
      <c r="G66" s="87">
        <f t="shared" si="2"/>
        <v>15.33</v>
      </c>
    </row>
    <row r="67" spans="1:7" ht="12" customHeight="1">
      <c r="A67" s="34">
        <v>8</v>
      </c>
      <c r="B67" s="35" t="s">
        <v>157</v>
      </c>
      <c r="C67" s="84" t="s">
        <v>27</v>
      </c>
      <c r="D67" s="132"/>
      <c r="E67" s="138"/>
      <c r="F67" s="135">
        <v>126.01</v>
      </c>
      <c r="G67" s="87">
        <f t="shared" si="2"/>
        <v>0</v>
      </c>
    </row>
    <row r="68" spans="1:7" ht="13.5" customHeight="1">
      <c r="A68" s="34">
        <v>9</v>
      </c>
      <c r="B68" s="35" t="s">
        <v>158</v>
      </c>
      <c r="C68" s="84" t="s">
        <v>27</v>
      </c>
      <c r="D68" s="132">
        <v>30</v>
      </c>
      <c r="E68" s="138"/>
      <c r="F68" s="135">
        <v>25.81</v>
      </c>
      <c r="G68" s="87">
        <f t="shared" si="2"/>
        <v>774.3</v>
      </c>
    </row>
    <row r="69" spans="1:7" ht="12.75">
      <c r="A69" s="34">
        <v>10</v>
      </c>
      <c r="B69" s="35" t="s">
        <v>159</v>
      </c>
      <c r="C69" s="84" t="s">
        <v>27</v>
      </c>
      <c r="D69" s="132"/>
      <c r="E69" s="138"/>
      <c r="F69" s="135">
        <v>79</v>
      </c>
      <c r="G69" s="87">
        <f t="shared" si="2"/>
        <v>0</v>
      </c>
    </row>
    <row r="70" spans="1:7" ht="13.5" customHeight="1">
      <c r="A70" s="34">
        <v>11</v>
      </c>
      <c r="B70" s="40" t="s">
        <v>164</v>
      </c>
      <c r="C70" s="84" t="s">
        <v>39</v>
      </c>
      <c r="D70" s="134">
        <v>1</v>
      </c>
      <c r="E70" s="138"/>
      <c r="F70" s="136">
        <v>342.87</v>
      </c>
      <c r="G70" s="87">
        <f>D70*F70</f>
        <v>342.87</v>
      </c>
    </row>
    <row r="71" spans="1:7" ht="14.25" customHeight="1">
      <c r="A71" s="39">
        <v>12</v>
      </c>
      <c r="B71" s="35" t="s">
        <v>160</v>
      </c>
      <c r="C71" s="84" t="s">
        <v>62</v>
      </c>
      <c r="D71" s="132">
        <v>14</v>
      </c>
      <c r="E71" s="141"/>
      <c r="F71" s="135">
        <v>34.6</v>
      </c>
      <c r="G71" s="87">
        <f t="shared" si="2"/>
        <v>484.40000000000003</v>
      </c>
    </row>
    <row r="72" spans="1:7" ht="12.75" customHeight="1">
      <c r="A72" s="34">
        <v>13</v>
      </c>
      <c r="B72" s="35" t="s">
        <v>161</v>
      </c>
      <c r="C72" s="84" t="s">
        <v>27</v>
      </c>
      <c r="D72" s="132">
        <v>1</v>
      </c>
      <c r="E72" s="138"/>
      <c r="F72" s="135">
        <v>662.03</v>
      </c>
      <c r="G72" s="87">
        <f t="shared" si="2"/>
        <v>662.03</v>
      </c>
    </row>
    <row r="73" spans="1:7" ht="14.25" customHeight="1">
      <c r="A73" s="34">
        <v>14</v>
      </c>
      <c r="B73" s="40" t="s">
        <v>162</v>
      </c>
      <c r="C73" s="84" t="s">
        <v>27</v>
      </c>
      <c r="D73" s="132">
        <v>30</v>
      </c>
      <c r="E73" s="142"/>
      <c r="F73" s="135">
        <v>3.79</v>
      </c>
      <c r="G73" s="87">
        <f t="shared" si="2"/>
        <v>113.7</v>
      </c>
    </row>
    <row r="74" spans="1:7" ht="12" customHeight="1">
      <c r="A74" s="34">
        <v>15</v>
      </c>
      <c r="B74" s="35" t="s">
        <v>163</v>
      </c>
      <c r="C74" s="84" t="s">
        <v>38</v>
      </c>
      <c r="D74" s="132">
        <v>12</v>
      </c>
      <c r="E74" s="142"/>
      <c r="F74" s="135">
        <v>20</v>
      </c>
      <c r="G74" s="87">
        <f t="shared" si="2"/>
        <v>240</v>
      </c>
    </row>
    <row r="75" spans="1:7" ht="12">
      <c r="A75" s="37"/>
      <c r="B75" s="44" t="s">
        <v>165</v>
      </c>
      <c r="C75" s="84"/>
      <c r="D75" s="90"/>
      <c r="E75" s="137"/>
      <c r="F75" s="92"/>
      <c r="G75" s="93">
        <f>SUM(G60:G74)</f>
        <v>11209.387990000001</v>
      </c>
    </row>
    <row r="76" spans="1:7" ht="12" customHeight="1">
      <c r="A76" s="37"/>
      <c r="B76" s="94" t="s">
        <v>166</v>
      </c>
      <c r="C76" s="95"/>
      <c r="D76" s="96"/>
      <c r="E76" s="97"/>
      <c r="F76" s="98"/>
      <c r="G76" s="99">
        <f>(G75*15%)+G75</f>
        <v>12890.7961885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15211.13950243</v>
      </c>
    </row>
    <row r="78" spans="1:7" ht="12.75" customHeight="1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0.2785616874048639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36">
      <c r="A80" s="37">
        <v>1</v>
      </c>
      <c r="B80" s="43" t="s">
        <v>41</v>
      </c>
      <c r="C80" s="105" t="s">
        <v>42</v>
      </c>
      <c r="D80" s="108">
        <v>17.16</v>
      </c>
      <c r="E80" s="60"/>
      <c r="F80" s="106">
        <v>632.01</v>
      </c>
      <c r="G80" s="107">
        <f>D80*F80</f>
        <v>10845.2916</v>
      </c>
    </row>
    <row r="81" spans="1:7" ht="24">
      <c r="A81" s="37">
        <v>2</v>
      </c>
      <c r="B81" s="43" t="s">
        <v>43</v>
      </c>
      <c r="C81" s="105" t="s">
        <v>44</v>
      </c>
      <c r="D81" s="106">
        <v>4</v>
      </c>
      <c r="E81" s="60"/>
      <c r="F81" s="106">
        <v>237.65</v>
      </c>
      <c r="G81" s="107">
        <f aca="true" t="shared" si="3" ref="G81:G98">D81*F81</f>
        <v>950.6</v>
      </c>
    </row>
    <row r="82" spans="1:7" ht="24">
      <c r="A82" s="37">
        <v>3</v>
      </c>
      <c r="B82" s="43" t="s">
        <v>45</v>
      </c>
      <c r="C82" s="105" t="s">
        <v>44</v>
      </c>
      <c r="D82" s="106">
        <v>2</v>
      </c>
      <c r="E82" s="60"/>
      <c r="F82" s="106">
        <v>264.4</v>
      </c>
      <c r="G82" s="107">
        <f t="shared" si="3"/>
        <v>528.8</v>
      </c>
    </row>
    <row r="83" spans="1:7" ht="13.5" customHeight="1">
      <c r="A83" s="37">
        <v>4</v>
      </c>
      <c r="B83" s="43" t="s">
        <v>206</v>
      </c>
      <c r="C83" s="105" t="s">
        <v>47</v>
      </c>
      <c r="D83" s="106">
        <v>12</v>
      </c>
      <c r="E83" s="60"/>
      <c r="F83" s="106">
        <v>23.9</v>
      </c>
      <c r="G83" s="107">
        <f t="shared" si="3"/>
        <v>286.79999999999995</v>
      </c>
    </row>
    <row r="84" spans="1:7" ht="14.25" customHeight="1">
      <c r="A84" s="37">
        <v>5</v>
      </c>
      <c r="B84" s="43" t="s">
        <v>48</v>
      </c>
      <c r="C84" s="105" t="s">
        <v>49</v>
      </c>
      <c r="D84" s="106">
        <v>30</v>
      </c>
      <c r="E84" s="60"/>
      <c r="F84" s="106">
        <v>44.44</v>
      </c>
      <c r="G84" s="107">
        <f t="shared" si="3"/>
        <v>1333.1999999999998</v>
      </c>
    </row>
    <row r="85" spans="1:7" ht="12.7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4.25" customHeight="1">
      <c r="A86" s="37">
        <v>7</v>
      </c>
      <c r="B86" s="43" t="s">
        <v>52</v>
      </c>
      <c r="C86" s="105" t="s">
        <v>53</v>
      </c>
      <c r="D86" s="106">
        <v>8</v>
      </c>
      <c r="E86" s="60"/>
      <c r="F86" s="106">
        <v>152.63</v>
      </c>
      <c r="G86" s="107">
        <f t="shared" si="3"/>
        <v>1221.04</v>
      </c>
    </row>
    <row r="87" spans="1:7" ht="13.5" customHeight="1">
      <c r="A87" s="37">
        <v>8</v>
      </c>
      <c r="B87" s="43" t="s">
        <v>54</v>
      </c>
      <c r="C87" s="105" t="s">
        <v>47</v>
      </c>
      <c r="D87" s="106">
        <v>5</v>
      </c>
      <c r="E87" s="60"/>
      <c r="F87" s="106">
        <v>116.62</v>
      </c>
      <c r="G87" s="107">
        <f t="shared" si="3"/>
        <v>583.1</v>
      </c>
    </row>
    <row r="88" spans="1:7" ht="13.5" customHeight="1">
      <c r="A88" s="37">
        <v>9</v>
      </c>
      <c r="B88" s="43" t="s">
        <v>55</v>
      </c>
      <c r="C88" s="105" t="s">
        <v>47</v>
      </c>
      <c r="D88" s="106">
        <v>1</v>
      </c>
      <c r="E88" s="60"/>
      <c r="F88" s="106">
        <v>119.06</v>
      </c>
      <c r="G88" s="107">
        <f t="shared" si="3"/>
        <v>119.06</v>
      </c>
    </row>
    <row r="89" spans="1:7" ht="12">
      <c r="A89" s="37">
        <v>10</v>
      </c>
      <c r="B89" s="43" t="s">
        <v>56</v>
      </c>
      <c r="C89" s="105" t="s">
        <v>57</v>
      </c>
      <c r="D89" s="106">
        <v>15</v>
      </c>
      <c r="E89" s="60"/>
      <c r="F89" s="106">
        <v>91.64</v>
      </c>
      <c r="G89" s="107">
        <f t="shared" si="3"/>
        <v>1374.6</v>
      </c>
    </row>
    <row r="90" spans="1:7" ht="12" customHeight="1">
      <c r="A90" s="37">
        <v>11</v>
      </c>
      <c r="B90" s="43" t="s">
        <v>58</v>
      </c>
      <c r="C90" s="105" t="s">
        <v>59</v>
      </c>
      <c r="D90" s="106">
        <v>25</v>
      </c>
      <c r="E90" s="60"/>
      <c r="F90" s="106">
        <v>148.11</v>
      </c>
      <c r="G90" s="107">
        <f t="shared" si="3"/>
        <v>3702.7500000000005</v>
      </c>
    </row>
    <row r="91" spans="1:7" ht="14.25" customHeight="1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25.5" customHeight="1">
      <c r="A92" s="37">
        <v>13</v>
      </c>
      <c r="B92" s="43" t="s">
        <v>168</v>
      </c>
      <c r="C92" s="105" t="s">
        <v>61</v>
      </c>
      <c r="D92" s="108">
        <v>0.0005</v>
      </c>
      <c r="E92" s="60"/>
      <c r="F92" s="106">
        <v>101100.44</v>
      </c>
      <c r="G92" s="107">
        <f t="shared" si="3"/>
        <v>50.55022</v>
      </c>
    </row>
    <row r="93" spans="1:7" ht="12.75" customHeight="1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200</v>
      </c>
      <c r="E94" s="60"/>
      <c r="F94" s="106">
        <v>43.04</v>
      </c>
      <c r="G94" s="107">
        <f t="shared" si="3"/>
        <v>8608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2">
      <c r="A96" s="37">
        <v>17</v>
      </c>
      <c r="B96" s="43" t="s">
        <v>67</v>
      </c>
      <c r="C96" s="105" t="s">
        <v>66</v>
      </c>
      <c r="D96" s="106">
        <v>1</v>
      </c>
      <c r="E96" s="60"/>
      <c r="F96" s="106">
        <v>302.02</v>
      </c>
      <c r="G96" s="107">
        <f t="shared" si="3"/>
        <v>302.02</v>
      </c>
    </row>
    <row r="97" spans="1:7" ht="12">
      <c r="A97" s="37">
        <v>18</v>
      </c>
      <c r="B97" s="43" t="s">
        <v>169</v>
      </c>
      <c r="C97" s="105" t="s">
        <v>51</v>
      </c>
      <c r="D97" s="106">
        <v>120</v>
      </c>
      <c r="E97" s="60"/>
      <c r="F97" s="106">
        <v>52.68</v>
      </c>
      <c r="G97" s="107">
        <f t="shared" si="3"/>
        <v>6321.6</v>
      </c>
    </row>
    <row r="98" spans="1:7" ht="12">
      <c r="A98" s="37">
        <v>19</v>
      </c>
      <c r="B98" s="43" t="s">
        <v>170</v>
      </c>
      <c r="C98" s="105" t="s">
        <v>62</v>
      </c>
      <c r="D98" s="106">
        <v>155</v>
      </c>
      <c r="E98" s="60"/>
      <c r="F98" s="106">
        <v>7.12</v>
      </c>
      <c r="G98" s="107">
        <f t="shared" si="3"/>
        <v>1103.6</v>
      </c>
    </row>
    <row r="99" spans="1:7" ht="12">
      <c r="A99" s="37"/>
      <c r="B99" s="44" t="s">
        <v>165</v>
      </c>
      <c r="C99" s="109"/>
      <c r="D99" s="59"/>
      <c r="E99" s="59"/>
      <c r="F99" s="109"/>
      <c r="G99" s="107">
        <f>SUM(G80:G98)</f>
        <v>39505.161819999994</v>
      </c>
    </row>
    <row r="100" spans="1:7" ht="14.25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45430.93609299999</v>
      </c>
    </row>
    <row r="101" spans="1:7" ht="12">
      <c r="A101" s="37"/>
      <c r="B101" s="94" t="s">
        <v>120</v>
      </c>
      <c r="C101" s="109"/>
      <c r="D101" s="59"/>
      <c r="E101" s="59"/>
      <c r="F101" s="109"/>
      <c r="G101" s="63">
        <f>G100*1.18</f>
        <v>53608.50458973998</v>
      </c>
    </row>
    <row r="102" spans="1:7" ht="13.5" customHeight="1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0.9817328606698895</v>
      </c>
    </row>
    <row r="103" spans="1:7" ht="12.7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12.75" customHeight="1">
      <c r="A104" s="37">
        <v>1</v>
      </c>
      <c r="B104" s="43" t="s">
        <v>69</v>
      </c>
      <c r="C104" s="105" t="s">
        <v>42</v>
      </c>
      <c r="D104" s="108">
        <v>10.723</v>
      </c>
      <c r="E104" s="60"/>
      <c r="F104" s="106">
        <v>632.01</v>
      </c>
      <c r="G104" s="107">
        <f>D104*F104</f>
        <v>6777.04323</v>
      </c>
    </row>
    <row r="105" spans="1:7" ht="12.75" customHeight="1">
      <c r="A105" s="37">
        <v>2</v>
      </c>
      <c r="B105" s="43" t="s">
        <v>70</v>
      </c>
      <c r="C105" s="105" t="s">
        <v>71</v>
      </c>
      <c r="D105" s="106">
        <v>3</v>
      </c>
      <c r="E105" s="60"/>
      <c r="F105" s="106">
        <v>1387.16</v>
      </c>
      <c r="G105" s="107">
        <f aca="true" t="shared" si="4" ref="G105:G114">D105*F105</f>
        <v>4161.4800000000005</v>
      </c>
    </row>
    <row r="106" spans="1:7" ht="12" customHeight="1">
      <c r="A106" s="37">
        <v>3</v>
      </c>
      <c r="B106" s="43" t="s">
        <v>72</v>
      </c>
      <c r="C106" s="105" t="s">
        <v>71</v>
      </c>
      <c r="D106" s="106">
        <v>9</v>
      </c>
      <c r="E106" s="60"/>
      <c r="F106" s="106">
        <v>186.44</v>
      </c>
      <c r="G106" s="107">
        <f t="shared" si="4"/>
        <v>1677.96</v>
      </c>
    </row>
    <row r="107" spans="1:7" ht="13.5" customHeight="1">
      <c r="A107" s="37">
        <v>4</v>
      </c>
      <c r="B107" s="43" t="s">
        <v>73</v>
      </c>
      <c r="C107" s="105" t="s">
        <v>74</v>
      </c>
      <c r="D107" s="106">
        <v>25</v>
      </c>
      <c r="E107" s="60"/>
      <c r="F107" s="106">
        <v>88.48</v>
      </c>
      <c r="G107" s="107">
        <f t="shared" si="4"/>
        <v>2212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62</v>
      </c>
      <c r="E108" s="60"/>
      <c r="F108" s="106">
        <v>41.17</v>
      </c>
      <c r="G108" s="107">
        <f t="shared" si="4"/>
        <v>2552.54</v>
      </c>
    </row>
    <row r="109" spans="1:7" ht="14.25" customHeight="1">
      <c r="A109" s="37">
        <v>6</v>
      </c>
      <c r="B109" s="43" t="s">
        <v>76</v>
      </c>
      <c r="C109" s="105" t="s">
        <v>57</v>
      </c>
      <c r="D109" s="106">
        <v>15</v>
      </c>
      <c r="E109" s="60"/>
      <c r="F109" s="106">
        <v>237.09</v>
      </c>
      <c r="G109" s="107">
        <f t="shared" si="4"/>
        <v>3556.35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1</v>
      </c>
      <c r="E110" s="60"/>
      <c r="F110" s="106">
        <v>169.65</v>
      </c>
      <c r="G110" s="107">
        <f t="shared" si="4"/>
        <v>169.65</v>
      </c>
    </row>
    <row r="111" spans="1:7" ht="12">
      <c r="A111" s="37">
        <v>8</v>
      </c>
      <c r="B111" s="43" t="s">
        <v>78</v>
      </c>
      <c r="C111" s="105" t="s">
        <v>57</v>
      </c>
      <c r="D111" s="106">
        <v>20</v>
      </c>
      <c r="E111" s="60"/>
      <c r="F111" s="106">
        <v>47.87</v>
      </c>
      <c r="G111" s="107">
        <f t="shared" si="4"/>
        <v>957.4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1</v>
      </c>
      <c r="E112" s="60"/>
      <c r="F112" s="106">
        <v>210.53</v>
      </c>
      <c r="G112" s="107">
        <f t="shared" si="4"/>
        <v>210.53</v>
      </c>
    </row>
    <row r="113" spans="1:7" ht="12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12.6</v>
      </c>
      <c r="E114" s="60"/>
      <c r="F114" s="106">
        <v>46</v>
      </c>
      <c r="G114" s="107">
        <f t="shared" si="4"/>
        <v>579.6</v>
      </c>
    </row>
    <row r="115" spans="1:7" ht="12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22854.55323</v>
      </c>
    </row>
    <row r="116" spans="1:7" ht="12.75" customHeight="1">
      <c r="A116" s="37"/>
      <c r="B116" s="94" t="s">
        <v>166</v>
      </c>
      <c r="C116" s="59"/>
      <c r="D116" s="59"/>
      <c r="E116" s="59"/>
      <c r="F116" s="109"/>
      <c r="G116" s="107">
        <f>G115*1.15</f>
        <v>26282.7362145</v>
      </c>
    </row>
    <row r="117" spans="1:7" ht="13.5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31013.62873311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0.567952765870234</v>
      </c>
    </row>
    <row r="119" spans="1:7" ht="24.75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3.5" customHeight="1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5.75" customHeight="1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2" customHeight="1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0.08108749697835402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2</v>
      </c>
      <c r="E128" s="115"/>
      <c r="F128" s="116">
        <v>76.72</v>
      </c>
      <c r="G128" s="46">
        <f>D128*F128</f>
        <v>153.44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8</v>
      </c>
      <c r="E129" s="115"/>
      <c r="F129" s="116">
        <v>26.86</v>
      </c>
      <c r="G129" s="46">
        <f aca="true" t="shared" si="5" ref="G129:G149">D129*F129</f>
        <v>214.88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8</v>
      </c>
      <c r="E130" s="115"/>
      <c r="F130" s="116">
        <v>26.86</v>
      </c>
      <c r="G130" s="46">
        <f t="shared" si="5"/>
        <v>214.88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6</v>
      </c>
      <c r="E131" s="115"/>
      <c r="F131" s="116">
        <v>170.07</v>
      </c>
      <c r="G131" s="46">
        <f t="shared" si="5"/>
        <v>1020.42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2</v>
      </c>
      <c r="E132" s="115"/>
      <c r="F132" s="116">
        <v>187.76</v>
      </c>
      <c r="G132" s="46">
        <f t="shared" si="5"/>
        <v>375.52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0</v>
      </c>
      <c r="E133" s="115"/>
      <c r="F133" s="116">
        <v>79</v>
      </c>
      <c r="G133" s="46">
        <f t="shared" si="5"/>
        <v>0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300</v>
      </c>
      <c r="E134" s="115"/>
      <c r="F134" s="116">
        <v>1.9</v>
      </c>
      <c r="G134" s="46">
        <f t="shared" si="5"/>
        <v>570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1</v>
      </c>
      <c r="E135" s="115"/>
      <c r="F135" s="118">
        <v>56.18</v>
      </c>
      <c r="G135" s="46">
        <f t="shared" si="5"/>
        <v>56.18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0</v>
      </c>
      <c r="E136" s="115"/>
      <c r="F136" s="118">
        <v>196.93</v>
      </c>
      <c r="G136" s="46">
        <f t="shared" si="5"/>
        <v>0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252</v>
      </c>
      <c r="E137" s="115"/>
      <c r="F137" s="118">
        <v>12.64</v>
      </c>
      <c r="G137" s="46">
        <f t="shared" si="5"/>
        <v>3185.28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1</v>
      </c>
      <c r="E139" s="115"/>
      <c r="F139" s="118">
        <v>91.06</v>
      </c>
      <c r="G139" s="46">
        <f t="shared" si="5"/>
        <v>91.06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1</v>
      </c>
      <c r="E140" s="115"/>
      <c r="F140" s="118">
        <v>75.06</v>
      </c>
      <c r="G140" s="46">
        <f t="shared" si="5"/>
        <v>75.06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1</v>
      </c>
      <c r="E141" s="115"/>
      <c r="F141" s="118">
        <v>350.26</v>
      </c>
      <c r="G141" s="46">
        <f t="shared" si="5"/>
        <v>350.26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0</v>
      </c>
      <c r="E142" s="115"/>
      <c r="F142" s="118">
        <v>160.04</v>
      </c>
      <c r="G142" s="46">
        <f t="shared" si="5"/>
        <v>0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5</v>
      </c>
      <c r="E143" s="115"/>
      <c r="F143" s="118">
        <v>120.82</v>
      </c>
      <c r="G143" s="46">
        <f t="shared" si="5"/>
        <v>604.0999999999999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8</v>
      </c>
      <c r="E144" s="115"/>
      <c r="F144" s="118">
        <v>59.91</v>
      </c>
      <c r="G144" s="46">
        <f t="shared" si="5"/>
        <v>479.28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2.8</v>
      </c>
      <c r="E145" s="115"/>
      <c r="F145" s="118">
        <v>632.01</v>
      </c>
      <c r="G145" s="46">
        <f t="shared" si="5"/>
        <v>1769.628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11</v>
      </c>
      <c r="E146" s="115"/>
      <c r="F146" s="118">
        <v>31.6</v>
      </c>
      <c r="G146" s="46">
        <f t="shared" si="5"/>
        <v>347.6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1</v>
      </c>
      <c r="E147" s="115"/>
      <c r="F147" s="120">
        <v>221.81</v>
      </c>
      <c r="G147" s="46">
        <f t="shared" si="5"/>
        <v>221.81</v>
      </c>
    </row>
    <row r="148" spans="1:7" ht="12">
      <c r="A148" s="12">
        <v>21</v>
      </c>
      <c r="B148" s="50" t="s">
        <v>97</v>
      </c>
      <c r="C148" s="117" t="s">
        <v>193</v>
      </c>
      <c r="D148" s="121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0</v>
      </c>
      <c r="E149" s="115"/>
      <c r="F149" s="120">
        <v>52.14</v>
      </c>
      <c r="G149" s="46">
        <f t="shared" si="5"/>
        <v>0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9729.398000000001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11188.807700000001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13202.793086000001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0.24178282763798853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4550.5</v>
      </c>
      <c r="E154" s="23"/>
      <c r="F154" s="74">
        <v>1.94</v>
      </c>
      <c r="G154" s="54">
        <f>D154*F154*12</f>
        <v>105935.63999999998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4550.5</v>
      </c>
      <c r="E156" s="23"/>
      <c r="F156" s="74">
        <v>2.54</v>
      </c>
      <c r="G156" s="54">
        <f>D156*F156*12</f>
        <v>138699.24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4550.5</v>
      </c>
      <c r="E158" s="23"/>
      <c r="F158" s="83">
        <v>1.43</v>
      </c>
      <c r="G158" s="25">
        <f>F158*D158*12</f>
        <v>78086.58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4550.5</v>
      </c>
      <c r="E160" s="23"/>
      <c r="F160" s="83">
        <v>0.95</v>
      </c>
      <c r="G160" s="25">
        <f>F160*D160*12</f>
        <v>51875.7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696743.2768912798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</f>
        <v>12.759463738257333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13.3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1.0441459687608292</v>
      </c>
    </row>
    <row r="171" ht="12">
      <c r="B171" s="4" t="s">
        <v>204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171"/>
  <sheetViews>
    <sheetView zoomScalePageLayoutView="0" workbookViewId="0" topLeftCell="A158">
      <selection activeCell="G94" sqref="G94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8515625" style="2" customWidth="1"/>
    <col min="4" max="4" width="8.28125" style="3" customWidth="1"/>
    <col min="5" max="5" width="8.8515625" style="2" customWidth="1"/>
    <col min="6" max="6" width="9.0039062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5" t="s">
        <v>0</v>
      </c>
    </row>
    <row r="2" spans="1:7" ht="12">
      <c r="A2" s="145" t="s">
        <v>106</v>
      </c>
      <c r="B2" s="146"/>
      <c r="C2" s="146"/>
      <c r="D2" s="146"/>
      <c r="E2" s="146"/>
      <c r="F2" s="146"/>
      <c r="G2" s="146"/>
    </row>
    <row r="3" spans="1:7" ht="12">
      <c r="A3" s="145" t="s">
        <v>107</v>
      </c>
      <c r="B3" s="146"/>
      <c r="C3" s="146"/>
      <c r="D3" s="146"/>
      <c r="E3" s="146"/>
      <c r="F3" s="146"/>
      <c r="G3" s="146"/>
    </row>
    <row r="4" spans="1:7" ht="12">
      <c r="A4" s="1"/>
      <c r="B4" s="6" t="s">
        <v>209</v>
      </c>
      <c r="E4" s="3"/>
      <c r="F4" s="2"/>
      <c r="G4" s="5"/>
    </row>
    <row r="5" spans="1:7" ht="12">
      <c r="A5" s="1"/>
      <c r="B5" s="7" t="s">
        <v>1</v>
      </c>
      <c r="C5" s="126">
        <v>10289.2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6" t="s">
        <v>201</v>
      </c>
      <c r="F7" s="14" t="s">
        <v>6</v>
      </c>
      <c r="G7" s="62" t="s">
        <v>105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47" t="s">
        <v>8</v>
      </c>
      <c r="C9" s="148"/>
      <c r="D9" s="148"/>
      <c r="E9" s="148"/>
      <c r="F9" s="148"/>
      <c r="G9" s="17"/>
    </row>
    <row r="10" spans="1:7" ht="12">
      <c r="A10" s="67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8" t="s">
        <v>108</v>
      </c>
      <c r="C11" s="16" t="s">
        <v>109</v>
      </c>
      <c r="D11" s="69">
        <v>1227.3</v>
      </c>
      <c r="E11" s="69">
        <v>288</v>
      </c>
      <c r="F11" s="69">
        <v>0.29</v>
      </c>
      <c r="G11" s="23">
        <f>D11*E11*F11</f>
        <v>102504.09599999998</v>
      </c>
    </row>
    <row r="12" spans="1:7" ht="12">
      <c r="A12" s="21">
        <v>2</v>
      </c>
      <c r="B12" s="68" t="s">
        <v>110</v>
      </c>
      <c r="C12" s="16" t="s">
        <v>109</v>
      </c>
      <c r="D12" s="69">
        <v>1227.3</v>
      </c>
      <c r="E12" s="69">
        <v>24</v>
      </c>
      <c r="F12" s="70">
        <v>1.15</v>
      </c>
      <c r="G12" s="23">
        <f aca="true" t="shared" si="0" ref="G12:G21">D12*E12*F12</f>
        <v>33873.479999999996</v>
      </c>
    </row>
    <row r="13" spans="1:7" ht="12.75" customHeight="1">
      <c r="A13" s="21">
        <v>3</v>
      </c>
      <c r="B13" s="68" t="s">
        <v>111</v>
      </c>
      <c r="C13" s="16" t="s">
        <v>109</v>
      </c>
      <c r="D13" s="69">
        <v>220</v>
      </c>
      <c r="E13" s="69">
        <v>2</v>
      </c>
      <c r="F13" s="70">
        <v>14.36</v>
      </c>
      <c r="G13" s="23">
        <f t="shared" si="0"/>
        <v>6318.4</v>
      </c>
    </row>
    <row r="14" spans="1:7" ht="12.75" customHeight="1">
      <c r="A14" s="21">
        <v>4</v>
      </c>
      <c r="B14" s="68" t="s">
        <v>202</v>
      </c>
      <c r="C14" s="16" t="s">
        <v>109</v>
      </c>
      <c r="D14" s="69">
        <v>122.7</v>
      </c>
      <c r="E14" s="69">
        <v>24</v>
      </c>
      <c r="F14" s="70">
        <v>0.93</v>
      </c>
      <c r="G14" s="23">
        <f t="shared" si="0"/>
        <v>2738.664</v>
      </c>
    </row>
    <row r="15" spans="1:7" ht="12" customHeight="1">
      <c r="A15" s="21">
        <v>5</v>
      </c>
      <c r="B15" s="68" t="s">
        <v>112</v>
      </c>
      <c r="C15" s="16" t="s">
        <v>109</v>
      </c>
      <c r="D15" s="69">
        <v>157</v>
      </c>
      <c r="E15" s="69">
        <v>288</v>
      </c>
      <c r="F15" s="70">
        <v>0.29</v>
      </c>
      <c r="G15" s="23">
        <f t="shared" si="0"/>
        <v>13112.64</v>
      </c>
    </row>
    <row r="16" spans="1:7" ht="12.75" customHeight="1">
      <c r="A16" s="21">
        <v>6</v>
      </c>
      <c r="B16" s="68" t="s">
        <v>113</v>
      </c>
      <c r="C16" s="16" t="s">
        <v>109</v>
      </c>
      <c r="D16" s="69">
        <v>157</v>
      </c>
      <c r="E16" s="69">
        <v>14</v>
      </c>
      <c r="F16" s="70">
        <v>1.15</v>
      </c>
      <c r="G16" s="23">
        <f t="shared" si="0"/>
        <v>2527.7</v>
      </c>
    </row>
    <row r="17" spans="1:7" ht="12">
      <c r="A17" s="21">
        <v>7</v>
      </c>
      <c r="B17" s="68" t="s">
        <v>114</v>
      </c>
      <c r="C17" s="16" t="s">
        <v>109</v>
      </c>
      <c r="D17" s="69">
        <v>1509</v>
      </c>
      <c r="E17" s="69">
        <v>2</v>
      </c>
      <c r="F17" s="70">
        <v>1.6</v>
      </c>
      <c r="G17" s="23">
        <f t="shared" si="0"/>
        <v>4828.8</v>
      </c>
    </row>
    <row r="18" spans="1:7" ht="12" customHeight="1">
      <c r="A18" s="21">
        <v>8</v>
      </c>
      <c r="B18" s="68" t="s">
        <v>115</v>
      </c>
      <c r="C18" s="16" t="s">
        <v>109</v>
      </c>
      <c r="D18" s="69">
        <v>120</v>
      </c>
      <c r="E18" s="69">
        <v>2</v>
      </c>
      <c r="F18" s="70">
        <v>2.27</v>
      </c>
      <c r="G18" s="23">
        <f t="shared" si="0"/>
        <v>544.8</v>
      </c>
    </row>
    <row r="19" spans="1:7" ht="12">
      <c r="A19" s="21">
        <v>9</v>
      </c>
      <c r="B19" s="68" t="s">
        <v>116</v>
      </c>
      <c r="C19" s="16" t="s">
        <v>109</v>
      </c>
      <c r="D19" s="69">
        <v>255</v>
      </c>
      <c r="E19" s="69">
        <v>12</v>
      </c>
      <c r="F19" s="70">
        <v>1.86</v>
      </c>
      <c r="G19" s="23">
        <f t="shared" si="0"/>
        <v>5691.6</v>
      </c>
    </row>
    <row r="20" spans="1:7" ht="12">
      <c r="A20" s="21">
        <v>10</v>
      </c>
      <c r="B20" s="68" t="s">
        <v>117</v>
      </c>
      <c r="C20" s="16" t="s">
        <v>109</v>
      </c>
      <c r="D20" s="69">
        <v>120</v>
      </c>
      <c r="E20" s="69">
        <v>2</v>
      </c>
      <c r="F20" s="70">
        <v>2.77</v>
      </c>
      <c r="G20" s="23">
        <f t="shared" si="0"/>
        <v>664.8</v>
      </c>
    </row>
    <row r="21" spans="1:7" ht="12">
      <c r="A21" s="21">
        <v>11</v>
      </c>
      <c r="B21" s="68" t="s">
        <v>118</v>
      </c>
      <c r="C21" s="16" t="s">
        <v>109</v>
      </c>
      <c r="D21" s="69">
        <v>88</v>
      </c>
      <c r="E21" s="69">
        <v>12</v>
      </c>
      <c r="F21" s="70">
        <v>1.2</v>
      </c>
      <c r="G21" s="23">
        <f t="shared" si="0"/>
        <v>1267.2</v>
      </c>
    </row>
    <row r="22" spans="1:7" ht="12">
      <c r="A22" s="21"/>
      <c r="B22" s="71" t="s">
        <v>119</v>
      </c>
      <c r="C22" s="16"/>
      <c r="D22" s="23"/>
      <c r="E22" s="23"/>
      <c r="F22" s="24"/>
      <c r="G22" s="23">
        <f>SUM(G11:G21)</f>
        <v>174072.17999999996</v>
      </c>
    </row>
    <row r="23" spans="1:7" ht="12">
      <c r="A23" s="21"/>
      <c r="B23" s="71" t="s">
        <v>120</v>
      </c>
      <c r="C23" s="16"/>
      <c r="D23" s="23"/>
      <c r="E23" s="23"/>
      <c r="F23" s="24"/>
      <c r="G23" s="25">
        <f>G22*1.18</f>
        <v>205405.17239999995</v>
      </c>
    </row>
    <row r="24" spans="1:7" ht="14.25" customHeight="1">
      <c r="A24" s="26"/>
      <c r="B24" s="71" t="s">
        <v>121</v>
      </c>
      <c r="C24" s="16" t="s">
        <v>11</v>
      </c>
      <c r="D24" s="23"/>
      <c r="E24" s="23"/>
      <c r="F24" s="24"/>
      <c r="G24" s="25">
        <f>G23/C5/12</f>
        <v>1.6635985013412116</v>
      </c>
    </row>
    <row r="25" spans="1:7" ht="13.5" customHeight="1">
      <c r="A25" s="72" t="s">
        <v>12</v>
      </c>
      <c r="B25" s="22" t="s">
        <v>122</v>
      </c>
      <c r="C25" s="16"/>
      <c r="D25" s="23"/>
      <c r="E25" s="23"/>
      <c r="F25" s="24"/>
      <c r="G25" s="25"/>
    </row>
    <row r="26" spans="1:7" ht="12" customHeight="1">
      <c r="A26" s="72" t="s">
        <v>14</v>
      </c>
      <c r="B26" s="22" t="s">
        <v>123</v>
      </c>
      <c r="C26" s="16"/>
      <c r="D26" s="23"/>
      <c r="E26" s="23"/>
      <c r="F26" s="24"/>
      <c r="G26" s="25"/>
    </row>
    <row r="27" spans="1:7" ht="13.5" customHeight="1">
      <c r="A27" s="73" t="s">
        <v>16</v>
      </c>
      <c r="B27" s="27" t="s">
        <v>13</v>
      </c>
      <c r="C27" s="16" t="s">
        <v>11</v>
      </c>
      <c r="D27" s="69">
        <f>C5</f>
        <v>10289.2</v>
      </c>
      <c r="E27" s="23"/>
      <c r="F27" s="74">
        <v>1.09</v>
      </c>
      <c r="G27" s="25">
        <f>F27*D27*12</f>
        <v>134582.736</v>
      </c>
    </row>
    <row r="28" spans="1:7" ht="13.5" customHeight="1">
      <c r="A28" s="72" t="s">
        <v>18</v>
      </c>
      <c r="B28" s="27" t="s">
        <v>15</v>
      </c>
      <c r="C28" s="16" t="s">
        <v>11</v>
      </c>
      <c r="D28" s="69">
        <f>C5</f>
        <v>10289.2</v>
      </c>
      <c r="E28" s="23"/>
      <c r="F28" s="74">
        <v>0.12</v>
      </c>
      <c r="G28" s="25">
        <f>F28*D28*12</f>
        <v>14816.448</v>
      </c>
    </row>
    <row r="29" spans="1:7" ht="24">
      <c r="A29" s="72" t="s">
        <v>124</v>
      </c>
      <c r="B29" s="27" t="s">
        <v>17</v>
      </c>
      <c r="C29" s="16"/>
      <c r="D29" s="23"/>
      <c r="E29" s="23"/>
      <c r="F29" s="24"/>
      <c r="G29" s="25"/>
    </row>
    <row r="30" spans="1:7" ht="14.25" customHeight="1">
      <c r="A30" s="26">
        <v>1</v>
      </c>
      <c r="B30" s="75" t="s">
        <v>125</v>
      </c>
      <c r="C30" s="76" t="s">
        <v>80</v>
      </c>
      <c r="D30" s="69">
        <v>636</v>
      </c>
      <c r="E30" s="69">
        <v>1</v>
      </c>
      <c r="F30" s="128">
        <v>1.72</v>
      </c>
      <c r="G30" s="23">
        <f aca="true" t="shared" si="1" ref="G30:G52">D30*E30*F30</f>
        <v>1093.92</v>
      </c>
    </row>
    <row r="31" spans="1:7" ht="12">
      <c r="A31" s="26">
        <v>2</v>
      </c>
      <c r="B31" s="75" t="s">
        <v>126</v>
      </c>
      <c r="C31" s="77" t="s">
        <v>80</v>
      </c>
      <c r="D31" s="69">
        <v>636</v>
      </c>
      <c r="E31" s="69">
        <v>28</v>
      </c>
      <c r="F31" s="128">
        <v>0.14</v>
      </c>
      <c r="G31" s="23">
        <f t="shared" si="1"/>
        <v>2493.1200000000003</v>
      </c>
    </row>
    <row r="32" spans="1:7" ht="12" customHeight="1">
      <c r="A32" s="26">
        <v>3</v>
      </c>
      <c r="B32" s="75" t="s">
        <v>127</v>
      </c>
      <c r="C32" s="77" t="s">
        <v>80</v>
      </c>
      <c r="D32" s="69">
        <v>636</v>
      </c>
      <c r="E32" s="69">
        <v>10</v>
      </c>
      <c r="F32" s="128">
        <v>0.69</v>
      </c>
      <c r="G32" s="23">
        <f t="shared" si="1"/>
        <v>4388.4</v>
      </c>
    </row>
    <row r="33" spans="1:7" ht="12" customHeight="1">
      <c r="A33" s="26">
        <v>4</v>
      </c>
      <c r="B33" s="75" t="s">
        <v>210</v>
      </c>
      <c r="C33" s="77" t="s">
        <v>80</v>
      </c>
      <c r="D33" s="69">
        <v>881</v>
      </c>
      <c r="E33" s="69">
        <v>12</v>
      </c>
      <c r="F33" s="128">
        <v>0.69</v>
      </c>
      <c r="G33" s="23">
        <f>D33*E33*F33</f>
        <v>7294.679999999999</v>
      </c>
    </row>
    <row r="34" spans="1:7" ht="12" customHeight="1">
      <c r="A34" s="26">
        <v>5</v>
      </c>
      <c r="B34" s="75" t="s">
        <v>128</v>
      </c>
      <c r="C34" s="77" t="s">
        <v>129</v>
      </c>
      <c r="D34" s="69">
        <v>15</v>
      </c>
      <c r="E34" s="69">
        <v>245</v>
      </c>
      <c r="F34" s="128">
        <v>3.28</v>
      </c>
      <c r="G34" s="23">
        <f t="shared" si="1"/>
        <v>12054</v>
      </c>
    </row>
    <row r="35" spans="1:7" ht="12" customHeight="1">
      <c r="A35" s="26">
        <v>6</v>
      </c>
      <c r="B35" s="75" t="s">
        <v>130</v>
      </c>
      <c r="C35" s="77" t="s">
        <v>80</v>
      </c>
      <c r="D35" s="69">
        <v>2451</v>
      </c>
      <c r="E35" s="69">
        <v>1</v>
      </c>
      <c r="F35" s="128">
        <v>1.2</v>
      </c>
      <c r="G35" s="23">
        <f t="shared" si="1"/>
        <v>2941.2</v>
      </c>
    </row>
    <row r="36" spans="1:7" ht="12" customHeight="1">
      <c r="A36" s="26">
        <v>7</v>
      </c>
      <c r="B36" s="75" t="s">
        <v>131</v>
      </c>
      <c r="C36" s="77" t="s">
        <v>80</v>
      </c>
      <c r="D36" s="69">
        <v>2451</v>
      </c>
      <c r="E36" s="69">
        <v>122</v>
      </c>
      <c r="F36" s="128">
        <v>0.06</v>
      </c>
      <c r="G36" s="23">
        <f t="shared" si="1"/>
        <v>17941.32</v>
      </c>
    </row>
    <row r="37" spans="1:7" ht="12">
      <c r="A37" s="26">
        <v>8</v>
      </c>
      <c r="B37" s="75" t="s">
        <v>132</v>
      </c>
      <c r="C37" s="77" t="s">
        <v>133</v>
      </c>
      <c r="D37" s="69">
        <v>1.5</v>
      </c>
      <c r="E37" s="69">
        <v>3</v>
      </c>
      <c r="F37" s="128">
        <v>11.29</v>
      </c>
      <c r="G37" s="23">
        <f t="shared" si="1"/>
        <v>50.80499999999999</v>
      </c>
    </row>
    <row r="38" spans="1:7" ht="12.75" customHeight="1">
      <c r="A38" s="26">
        <v>9</v>
      </c>
      <c r="B38" s="75" t="s">
        <v>134</v>
      </c>
      <c r="C38" s="77" t="s">
        <v>129</v>
      </c>
      <c r="D38" s="69">
        <v>11</v>
      </c>
      <c r="E38" s="69">
        <v>1</v>
      </c>
      <c r="F38" s="128">
        <v>2.37</v>
      </c>
      <c r="G38" s="23">
        <f t="shared" si="1"/>
        <v>26.07</v>
      </c>
    </row>
    <row r="39" spans="1:7" ht="12">
      <c r="A39" s="26">
        <v>10</v>
      </c>
      <c r="B39" s="75" t="s">
        <v>135</v>
      </c>
      <c r="C39" s="77" t="s">
        <v>80</v>
      </c>
      <c r="D39" s="69">
        <v>1082</v>
      </c>
      <c r="E39" s="69">
        <v>122</v>
      </c>
      <c r="F39" s="128">
        <v>0.14</v>
      </c>
      <c r="G39" s="23">
        <f t="shared" si="1"/>
        <v>18480.56</v>
      </c>
    </row>
    <row r="40" spans="1:7" ht="12">
      <c r="A40" s="26">
        <v>11</v>
      </c>
      <c r="B40" s="75" t="s">
        <v>136</v>
      </c>
      <c r="C40" s="77" t="s">
        <v>80</v>
      </c>
      <c r="D40" s="69">
        <v>130</v>
      </c>
      <c r="E40" s="69">
        <v>28</v>
      </c>
      <c r="F40" s="128">
        <v>0.14</v>
      </c>
      <c r="G40" s="23">
        <f t="shared" si="1"/>
        <v>509.6</v>
      </c>
    </row>
    <row r="41" spans="1:7" ht="12">
      <c r="A41" s="26">
        <v>12</v>
      </c>
      <c r="B41" s="75" t="s">
        <v>137</v>
      </c>
      <c r="C41" s="77" t="s">
        <v>80</v>
      </c>
      <c r="D41" s="69">
        <v>881</v>
      </c>
      <c r="E41" s="69">
        <v>25</v>
      </c>
      <c r="F41" s="128">
        <v>0.69</v>
      </c>
      <c r="G41" s="23">
        <f t="shared" si="1"/>
        <v>15197.249999999998</v>
      </c>
    </row>
    <row r="42" spans="1:7" ht="12">
      <c r="A42" s="26">
        <v>13</v>
      </c>
      <c r="B42" s="75" t="s">
        <v>138</v>
      </c>
      <c r="C42" s="77" t="s">
        <v>133</v>
      </c>
      <c r="D42" s="69">
        <v>1.4</v>
      </c>
      <c r="E42" s="69">
        <v>36</v>
      </c>
      <c r="F42" s="128">
        <v>11.29</v>
      </c>
      <c r="G42" s="23">
        <f t="shared" si="1"/>
        <v>569.016</v>
      </c>
    </row>
    <row r="43" spans="1:7" ht="13.5" customHeight="1">
      <c r="A43" s="26">
        <v>14</v>
      </c>
      <c r="B43" s="75" t="s">
        <v>139</v>
      </c>
      <c r="C43" s="77" t="s">
        <v>80</v>
      </c>
      <c r="D43" s="69">
        <v>881</v>
      </c>
      <c r="E43" s="69">
        <v>36</v>
      </c>
      <c r="F43" s="128">
        <v>0.15</v>
      </c>
      <c r="G43" s="23">
        <f t="shared" si="1"/>
        <v>4757.4</v>
      </c>
    </row>
    <row r="44" spans="1:7" ht="13.5" customHeight="1">
      <c r="A44" s="26">
        <v>15</v>
      </c>
      <c r="B44" s="75" t="s">
        <v>140</v>
      </c>
      <c r="C44" s="77" t="s">
        <v>80</v>
      </c>
      <c r="D44" s="69">
        <v>130</v>
      </c>
      <c r="E44" s="69">
        <v>5</v>
      </c>
      <c r="F44" s="128">
        <v>2.02</v>
      </c>
      <c r="G44" s="23">
        <f t="shared" si="1"/>
        <v>1313</v>
      </c>
    </row>
    <row r="45" spans="1:7" ht="13.5" customHeight="1">
      <c r="A45" s="26">
        <v>16</v>
      </c>
      <c r="B45" s="75" t="s">
        <v>141</v>
      </c>
      <c r="C45" s="77" t="s">
        <v>80</v>
      </c>
      <c r="D45" s="69">
        <v>65</v>
      </c>
      <c r="E45" s="69">
        <v>2</v>
      </c>
      <c r="F45" s="128">
        <v>4.8</v>
      </c>
      <c r="G45" s="23">
        <f t="shared" si="1"/>
        <v>624</v>
      </c>
    </row>
    <row r="46" spans="1:7" ht="12">
      <c r="A46" s="26">
        <v>17</v>
      </c>
      <c r="B46" s="75" t="s">
        <v>142</v>
      </c>
      <c r="C46" s="77" t="s">
        <v>80</v>
      </c>
      <c r="D46" s="69">
        <v>2325</v>
      </c>
      <c r="E46" s="69">
        <v>72</v>
      </c>
      <c r="F46" s="128">
        <v>0.06</v>
      </c>
      <c r="G46" s="23">
        <f t="shared" si="1"/>
        <v>10044</v>
      </c>
    </row>
    <row r="47" spans="1:7" ht="24">
      <c r="A47" s="26">
        <v>18</v>
      </c>
      <c r="B47" s="78" t="s">
        <v>143</v>
      </c>
      <c r="C47" s="79" t="s">
        <v>133</v>
      </c>
      <c r="D47" s="69">
        <v>1.4</v>
      </c>
      <c r="E47" s="69">
        <v>1</v>
      </c>
      <c r="F47" s="129">
        <v>11.29</v>
      </c>
      <c r="G47" s="23">
        <f t="shared" si="1"/>
        <v>15.805999999999997</v>
      </c>
    </row>
    <row r="48" spans="1:7" ht="12">
      <c r="A48" s="26">
        <v>19</v>
      </c>
      <c r="B48" s="80" t="s">
        <v>144</v>
      </c>
      <c r="C48" s="59" t="s">
        <v>145</v>
      </c>
      <c r="D48" s="69">
        <v>45.44</v>
      </c>
      <c r="E48" s="69">
        <v>3</v>
      </c>
      <c r="F48" s="130">
        <v>27.3</v>
      </c>
      <c r="G48" s="23">
        <f t="shared" si="1"/>
        <v>3721.536</v>
      </c>
    </row>
    <row r="49" spans="1:7" ht="24">
      <c r="A49" s="26">
        <v>20</v>
      </c>
      <c r="B49" s="80" t="s">
        <v>197</v>
      </c>
      <c r="C49" s="59" t="s">
        <v>31</v>
      </c>
      <c r="D49" s="125">
        <v>1.341</v>
      </c>
      <c r="E49" s="69">
        <v>2</v>
      </c>
      <c r="F49" s="119">
        <v>666.64</v>
      </c>
      <c r="G49" s="23">
        <f t="shared" si="1"/>
        <v>1787.92848</v>
      </c>
    </row>
    <row r="50" spans="1:7" ht="24">
      <c r="A50" s="26">
        <v>21</v>
      </c>
      <c r="B50" s="80" t="s">
        <v>146</v>
      </c>
      <c r="C50" s="59" t="s">
        <v>31</v>
      </c>
      <c r="D50" s="125">
        <v>1.341</v>
      </c>
      <c r="E50" s="69">
        <v>6</v>
      </c>
      <c r="F50" s="119">
        <v>506.11</v>
      </c>
      <c r="G50" s="23">
        <f t="shared" si="1"/>
        <v>4072.16106</v>
      </c>
    </row>
    <row r="51" spans="1:7" ht="23.25" customHeight="1">
      <c r="A51" s="26">
        <v>22</v>
      </c>
      <c r="B51" s="80" t="s">
        <v>147</v>
      </c>
      <c r="C51" s="59" t="s">
        <v>31</v>
      </c>
      <c r="D51" s="125">
        <v>1.341</v>
      </c>
      <c r="E51" s="69">
        <v>5</v>
      </c>
      <c r="F51" s="119">
        <v>789.32</v>
      </c>
      <c r="G51" s="23">
        <f t="shared" si="1"/>
        <v>5292.390600000001</v>
      </c>
    </row>
    <row r="52" spans="1:7" ht="13.5" customHeight="1">
      <c r="A52" s="26">
        <v>23</v>
      </c>
      <c r="B52" s="81" t="s">
        <v>148</v>
      </c>
      <c r="C52" s="59" t="s">
        <v>66</v>
      </c>
      <c r="D52" s="69">
        <v>3.7</v>
      </c>
      <c r="E52" s="69">
        <v>1</v>
      </c>
      <c r="F52" s="130">
        <v>208.49</v>
      </c>
      <c r="G52" s="23">
        <f t="shared" si="1"/>
        <v>771.4130000000001</v>
      </c>
    </row>
    <row r="53" spans="1:7" ht="13.5" customHeight="1">
      <c r="A53" s="26"/>
      <c r="B53" s="71" t="s">
        <v>119</v>
      </c>
      <c r="C53" s="59" t="s">
        <v>104</v>
      </c>
      <c r="D53" s="23"/>
      <c r="E53" s="23"/>
      <c r="F53" s="82"/>
      <c r="G53" s="23">
        <f>SUM(G30:G52)</f>
        <v>115439.57613999999</v>
      </c>
    </row>
    <row r="54" spans="1:7" ht="13.5" customHeight="1">
      <c r="A54" s="26"/>
      <c r="B54" s="71" t="s">
        <v>120</v>
      </c>
      <c r="C54" s="59"/>
      <c r="D54" s="23"/>
      <c r="E54" s="23"/>
      <c r="F54" s="82"/>
      <c r="G54" s="25">
        <f>G53*1.18</f>
        <v>136218.69984519997</v>
      </c>
    </row>
    <row r="55" spans="1:7" ht="12">
      <c r="A55" s="29"/>
      <c r="B55" s="71" t="s">
        <v>121</v>
      </c>
      <c r="C55" s="16" t="s">
        <v>11</v>
      </c>
      <c r="D55" s="23"/>
      <c r="E55" s="23"/>
      <c r="F55" s="82"/>
      <c r="G55" s="25">
        <f>G54/C5/12</f>
        <v>1.1032498464830434</v>
      </c>
    </row>
    <row r="56" spans="1:7" ht="12">
      <c r="A56" s="73" t="s">
        <v>149</v>
      </c>
      <c r="B56" s="27" t="s">
        <v>19</v>
      </c>
      <c r="C56" s="16" t="s">
        <v>150</v>
      </c>
      <c r="D56" s="69">
        <v>2676.3</v>
      </c>
      <c r="E56" s="23"/>
      <c r="F56" s="83">
        <v>0.68</v>
      </c>
      <c r="G56" s="25">
        <f>F56*D56*12</f>
        <v>21838.608000000004</v>
      </c>
    </row>
    <row r="57" spans="1:7" ht="13.5" customHeight="1">
      <c r="A57" s="73"/>
      <c r="B57" s="27"/>
      <c r="C57" s="16" t="s">
        <v>11</v>
      </c>
      <c r="D57" s="23"/>
      <c r="E57" s="23"/>
      <c r="F57" s="24"/>
      <c r="G57" s="25">
        <f>G56/C5/12</f>
        <v>0.17687322629553318</v>
      </c>
    </row>
    <row r="58" spans="1:7" ht="13.5" customHeight="1">
      <c r="A58" s="19" t="s">
        <v>151</v>
      </c>
      <c r="B58" s="31" t="s">
        <v>24</v>
      </c>
      <c r="C58" s="24"/>
      <c r="D58" s="32" t="s">
        <v>152</v>
      </c>
      <c r="E58" s="32"/>
      <c r="F58" s="16"/>
      <c r="G58" s="17"/>
    </row>
    <row r="59" spans="1:7" ht="14.25" customHeight="1">
      <c r="A59" s="19" t="s">
        <v>153</v>
      </c>
      <c r="B59" s="45" t="s">
        <v>25</v>
      </c>
      <c r="C59" s="33"/>
      <c r="D59" s="32"/>
      <c r="E59" s="32"/>
      <c r="F59" s="16"/>
      <c r="G59" s="17"/>
    </row>
    <row r="60" spans="1:7" ht="12">
      <c r="A60" s="34">
        <v>1</v>
      </c>
      <c r="B60" s="35" t="s">
        <v>26</v>
      </c>
      <c r="C60" s="84" t="s">
        <v>27</v>
      </c>
      <c r="D60" s="85">
        <v>144</v>
      </c>
      <c r="E60" s="84"/>
      <c r="F60" s="86">
        <v>23.74</v>
      </c>
      <c r="G60" s="87">
        <f>D60*F60</f>
        <v>3418.56</v>
      </c>
    </row>
    <row r="61" spans="1:7" ht="12">
      <c r="A61" s="34">
        <v>2</v>
      </c>
      <c r="B61" s="35" t="s">
        <v>28</v>
      </c>
      <c r="C61" s="84" t="s">
        <v>27</v>
      </c>
      <c r="D61" s="85">
        <v>25</v>
      </c>
      <c r="E61" s="84"/>
      <c r="F61" s="86">
        <v>62.95</v>
      </c>
      <c r="G61" s="87">
        <f aca="true" t="shared" si="2" ref="G61:G74">D61*F61</f>
        <v>1573.75</v>
      </c>
    </row>
    <row r="62" spans="1:7" ht="12.75" customHeight="1">
      <c r="A62" s="36">
        <v>3</v>
      </c>
      <c r="B62" s="37" t="s">
        <v>154</v>
      </c>
      <c r="C62" s="84" t="s">
        <v>155</v>
      </c>
      <c r="D62" s="85">
        <v>233</v>
      </c>
      <c r="E62" s="84"/>
      <c r="F62" s="86">
        <v>12.64</v>
      </c>
      <c r="G62" s="87">
        <f t="shared" si="2"/>
        <v>2945.1200000000003</v>
      </c>
    </row>
    <row r="63" spans="1:7" ht="13.5" customHeight="1">
      <c r="A63" s="34">
        <v>4</v>
      </c>
      <c r="B63" s="37" t="s">
        <v>29</v>
      </c>
      <c r="C63" s="84" t="s">
        <v>30</v>
      </c>
      <c r="D63" s="85">
        <v>233</v>
      </c>
      <c r="E63" s="84"/>
      <c r="F63" s="86">
        <v>12.64</v>
      </c>
      <c r="G63" s="87">
        <f t="shared" si="2"/>
        <v>2945.1200000000003</v>
      </c>
    </row>
    <row r="64" spans="1:7" ht="24">
      <c r="A64" s="34">
        <v>5</v>
      </c>
      <c r="B64" s="35" t="s">
        <v>156</v>
      </c>
      <c r="C64" s="84" t="s">
        <v>31</v>
      </c>
      <c r="D64" s="127">
        <v>2.676</v>
      </c>
      <c r="E64" s="84"/>
      <c r="F64" s="86">
        <v>1264.03</v>
      </c>
      <c r="G64" s="87">
        <f t="shared" si="2"/>
        <v>3382.54428</v>
      </c>
    </row>
    <row r="65" spans="1:7" ht="12.75" customHeight="1">
      <c r="A65" s="36">
        <v>6</v>
      </c>
      <c r="B65" s="38" t="s">
        <v>32</v>
      </c>
      <c r="C65" s="84" t="s">
        <v>33</v>
      </c>
      <c r="D65" s="85">
        <v>0.75</v>
      </c>
      <c r="E65" s="84"/>
      <c r="F65" s="86">
        <v>1422.03</v>
      </c>
      <c r="G65" s="87">
        <f t="shared" si="2"/>
        <v>1066.5225</v>
      </c>
    </row>
    <row r="66" spans="1:7" ht="12">
      <c r="A66" s="34">
        <v>7</v>
      </c>
      <c r="B66" s="35" t="s">
        <v>34</v>
      </c>
      <c r="C66" s="84" t="s">
        <v>35</v>
      </c>
      <c r="D66" s="85">
        <v>3</v>
      </c>
      <c r="E66" s="84"/>
      <c r="F66" s="86">
        <v>15.33</v>
      </c>
      <c r="G66" s="87">
        <f t="shared" si="2"/>
        <v>45.99</v>
      </c>
    </row>
    <row r="67" spans="1:7" ht="13.5" customHeight="1">
      <c r="A67" s="34">
        <v>8</v>
      </c>
      <c r="B67" s="35" t="s">
        <v>157</v>
      </c>
      <c r="C67" s="84" t="s">
        <v>36</v>
      </c>
      <c r="D67" s="85"/>
      <c r="E67" s="84"/>
      <c r="F67" s="86">
        <v>126.01</v>
      </c>
      <c r="G67" s="87">
        <f t="shared" si="2"/>
        <v>0</v>
      </c>
    </row>
    <row r="68" spans="1:7" ht="12" customHeight="1">
      <c r="A68" s="34">
        <v>9</v>
      </c>
      <c r="B68" s="35" t="s">
        <v>158</v>
      </c>
      <c r="C68" s="84" t="s">
        <v>37</v>
      </c>
      <c r="D68" s="85"/>
      <c r="E68" s="84"/>
      <c r="F68" s="86">
        <v>25.81</v>
      </c>
      <c r="G68" s="87">
        <f t="shared" si="2"/>
        <v>0</v>
      </c>
    </row>
    <row r="69" spans="1:7" ht="12">
      <c r="A69" s="34">
        <v>10</v>
      </c>
      <c r="B69" s="35" t="s">
        <v>159</v>
      </c>
      <c r="C69" s="84" t="s">
        <v>27</v>
      </c>
      <c r="D69" s="85"/>
      <c r="E69" s="84"/>
      <c r="F69" s="86">
        <v>79</v>
      </c>
      <c r="G69" s="87">
        <f t="shared" si="2"/>
        <v>0</v>
      </c>
    </row>
    <row r="70" spans="1:7" ht="13.5" customHeight="1">
      <c r="A70" s="34">
        <v>11</v>
      </c>
      <c r="B70" s="40" t="s">
        <v>164</v>
      </c>
      <c r="C70" s="84" t="s">
        <v>39</v>
      </c>
      <c r="D70" s="88">
        <v>2</v>
      </c>
      <c r="E70" s="84"/>
      <c r="F70" s="89">
        <v>342.87</v>
      </c>
      <c r="G70" s="87">
        <f>D70*F70</f>
        <v>685.74</v>
      </c>
    </row>
    <row r="71" spans="1:7" ht="13.5" customHeight="1">
      <c r="A71" s="39">
        <v>12</v>
      </c>
      <c r="B71" s="35" t="s">
        <v>160</v>
      </c>
      <c r="C71" s="84" t="s">
        <v>62</v>
      </c>
      <c r="D71" s="85">
        <v>14</v>
      </c>
      <c r="E71" s="84"/>
      <c r="F71" s="86">
        <v>34.6</v>
      </c>
      <c r="G71" s="87">
        <f t="shared" si="2"/>
        <v>484.40000000000003</v>
      </c>
    </row>
    <row r="72" spans="1:7" ht="11.25" customHeight="1">
      <c r="A72" s="34">
        <v>13</v>
      </c>
      <c r="B72" s="35" t="s">
        <v>161</v>
      </c>
      <c r="C72" s="84" t="s">
        <v>27</v>
      </c>
      <c r="D72" s="85">
        <v>2</v>
      </c>
      <c r="E72" s="84"/>
      <c r="F72" s="86">
        <v>662.03</v>
      </c>
      <c r="G72" s="87">
        <f t="shared" si="2"/>
        <v>1324.06</v>
      </c>
    </row>
    <row r="73" spans="1:7" ht="12" customHeight="1">
      <c r="A73" s="34">
        <v>14</v>
      </c>
      <c r="B73" s="40" t="s">
        <v>162</v>
      </c>
      <c r="C73" s="84" t="s">
        <v>27</v>
      </c>
      <c r="D73" s="85">
        <v>75</v>
      </c>
      <c r="E73" s="84"/>
      <c r="F73" s="86">
        <v>3.79</v>
      </c>
      <c r="G73" s="87">
        <f t="shared" si="2"/>
        <v>284.25</v>
      </c>
    </row>
    <row r="74" spans="1:7" ht="12" customHeight="1">
      <c r="A74" s="34">
        <v>15</v>
      </c>
      <c r="B74" s="35" t="s">
        <v>163</v>
      </c>
      <c r="C74" s="84" t="s">
        <v>38</v>
      </c>
      <c r="D74" s="85">
        <v>25</v>
      </c>
      <c r="E74" s="84"/>
      <c r="F74" s="86">
        <v>20</v>
      </c>
      <c r="G74" s="87">
        <f t="shared" si="2"/>
        <v>500</v>
      </c>
    </row>
    <row r="75" spans="1:7" ht="12">
      <c r="A75" s="37"/>
      <c r="B75" s="44" t="s">
        <v>165</v>
      </c>
      <c r="C75" s="84"/>
      <c r="D75" s="90"/>
      <c r="E75" s="91"/>
      <c r="F75" s="92"/>
      <c r="G75" s="93">
        <f>SUM(G60:G74)</f>
        <v>18656.056780000003</v>
      </c>
    </row>
    <row r="76" spans="1:7" ht="15" customHeight="1">
      <c r="A76" s="37"/>
      <c r="B76" s="94" t="s">
        <v>166</v>
      </c>
      <c r="C76" s="95"/>
      <c r="D76" s="96"/>
      <c r="E76" s="97"/>
      <c r="F76" s="98"/>
      <c r="G76" s="99">
        <f>(G75*15%)+G75</f>
        <v>21454.465297000002</v>
      </c>
    </row>
    <row r="77" spans="1:7" ht="12">
      <c r="A77" s="37"/>
      <c r="B77" s="94" t="s">
        <v>120</v>
      </c>
      <c r="C77" s="51"/>
      <c r="D77" s="100"/>
      <c r="E77" s="51"/>
      <c r="F77" s="101"/>
      <c r="G77" s="61">
        <f>G76*1.18</f>
        <v>25316.269050460003</v>
      </c>
    </row>
    <row r="78" spans="1:7" ht="14.25" customHeight="1">
      <c r="A78" s="37"/>
      <c r="B78" s="71" t="s">
        <v>121</v>
      </c>
      <c r="C78" s="15" t="s">
        <v>11</v>
      </c>
      <c r="D78" s="42"/>
      <c r="E78" s="42"/>
      <c r="F78" s="42"/>
      <c r="G78" s="28">
        <f>G77/C5/12</f>
        <v>0.2050391757899869</v>
      </c>
    </row>
    <row r="79" spans="1:7" ht="12">
      <c r="A79" s="19" t="s">
        <v>167</v>
      </c>
      <c r="B79" s="102" t="s">
        <v>40</v>
      </c>
      <c r="C79" s="103"/>
      <c r="D79" s="32" t="s">
        <v>152</v>
      </c>
      <c r="E79" s="17"/>
      <c r="F79" s="104"/>
      <c r="G79" s="17"/>
    </row>
    <row r="80" spans="1:7" ht="36">
      <c r="A80" s="37">
        <v>1</v>
      </c>
      <c r="B80" s="43" t="s">
        <v>41</v>
      </c>
      <c r="C80" s="105" t="s">
        <v>42</v>
      </c>
      <c r="D80" s="108">
        <v>38.33</v>
      </c>
      <c r="E80" s="60"/>
      <c r="F80" s="106">
        <v>632.01</v>
      </c>
      <c r="G80" s="107">
        <f>D80*F80</f>
        <v>24224.9433</v>
      </c>
    </row>
    <row r="81" spans="1:7" ht="24">
      <c r="A81" s="37">
        <v>2</v>
      </c>
      <c r="B81" s="43" t="s">
        <v>43</v>
      </c>
      <c r="C81" s="105" t="s">
        <v>44</v>
      </c>
      <c r="D81" s="106">
        <v>7</v>
      </c>
      <c r="E81" s="60"/>
      <c r="F81" s="106">
        <v>237.65</v>
      </c>
      <c r="G81" s="107">
        <f aca="true" t="shared" si="3" ref="G81:G98">D81*F81</f>
        <v>1663.55</v>
      </c>
    </row>
    <row r="82" spans="1:7" ht="24">
      <c r="A82" s="37">
        <v>3</v>
      </c>
      <c r="B82" s="43" t="s">
        <v>45</v>
      </c>
      <c r="C82" s="105" t="s">
        <v>44</v>
      </c>
      <c r="D82" s="106">
        <v>2</v>
      </c>
      <c r="E82" s="60"/>
      <c r="F82" s="106">
        <v>264.4</v>
      </c>
      <c r="G82" s="107">
        <f t="shared" si="3"/>
        <v>528.8</v>
      </c>
    </row>
    <row r="83" spans="1:7" ht="12.75" customHeight="1">
      <c r="A83" s="37">
        <v>4</v>
      </c>
      <c r="B83" s="43" t="s">
        <v>206</v>
      </c>
      <c r="C83" s="105" t="s">
        <v>47</v>
      </c>
      <c r="D83" s="106">
        <v>28</v>
      </c>
      <c r="E83" s="60"/>
      <c r="F83" s="106">
        <v>23.9</v>
      </c>
      <c r="G83" s="107">
        <f t="shared" si="3"/>
        <v>669.1999999999999</v>
      </c>
    </row>
    <row r="84" spans="1:7" ht="12.75" customHeight="1">
      <c r="A84" s="37">
        <v>5</v>
      </c>
      <c r="B84" s="43" t="s">
        <v>48</v>
      </c>
      <c r="C84" s="105" t="s">
        <v>49</v>
      </c>
      <c r="D84" s="106">
        <v>40</v>
      </c>
      <c r="E84" s="60"/>
      <c r="F84" s="106">
        <v>44.44</v>
      </c>
      <c r="G84" s="107">
        <f t="shared" si="3"/>
        <v>1777.6</v>
      </c>
    </row>
    <row r="85" spans="1:7" ht="12.75" customHeight="1">
      <c r="A85" s="37">
        <v>6</v>
      </c>
      <c r="B85" s="43" t="s">
        <v>50</v>
      </c>
      <c r="C85" s="105" t="s">
        <v>51</v>
      </c>
      <c r="D85" s="106">
        <v>1</v>
      </c>
      <c r="E85" s="60"/>
      <c r="F85" s="106">
        <v>222.42</v>
      </c>
      <c r="G85" s="107">
        <f t="shared" si="3"/>
        <v>222.42</v>
      </c>
    </row>
    <row r="86" spans="1:7" ht="14.25" customHeight="1">
      <c r="A86" s="37">
        <v>7</v>
      </c>
      <c r="B86" s="43" t="s">
        <v>52</v>
      </c>
      <c r="C86" s="105" t="s">
        <v>53</v>
      </c>
      <c r="D86" s="106">
        <v>20</v>
      </c>
      <c r="E86" s="60"/>
      <c r="F86" s="106">
        <v>152.63</v>
      </c>
      <c r="G86" s="107">
        <f t="shared" si="3"/>
        <v>3052.6</v>
      </c>
    </row>
    <row r="87" spans="1:7" ht="13.5" customHeight="1">
      <c r="A87" s="37">
        <v>8</v>
      </c>
      <c r="B87" s="43" t="s">
        <v>54</v>
      </c>
      <c r="C87" s="105" t="s">
        <v>47</v>
      </c>
      <c r="D87" s="106">
        <v>15</v>
      </c>
      <c r="E87" s="60"/>
      <c r="F87" s="106">
        <v>116.62</v>
      </c>
      <c r="G87" s="107">
        <f t="shared" si="3"/>
        <v>1749.3000000000002</v>
      </c>
    </row>
    <row r="88" spans="1:7" ht="13.5" customHeight="1">
      <c r="A88" s="37">
        <v>9</v>
      </c>
      <c r="B88" s="43" t="s">
        <v>55</v>
      </c>
      <c r="C88" s="105" t="s">
        <v>47</v>
      </c>
      <c r="D88" s="106">
        <v>2</v>
      </c>
      <c r="E88" s="60"/>
      <c r="F88" s="106">
        <v>119.06</v>
      </c>
      <c r="G88" s="107">
        <f t="shared" si="3"/>
        <v>238.12</v>
      </c>
    </row>
    <row r="89" spans="1:7" ht="12">
      <c r="A89" s="37">
        <v>10</v>
      </c>
      <c r="B89" s="43" t="s">
        <v>56</v>
      </c>
      <c r="C89" s="105" t="s">
        <v>57</v>
      </c>
      <c r="D89" s="106">
        <v>30</v>
      </c>
      <c r="E89" s="60"/>
      <c r="F89" s="106">
        <v>91.64</v>
      </c>
      <c r="G89" s="107">
        <f t="shared" si="3"/>
        <v>2749.2</v>
      </c>
    </row>
    <row r="90" spans="1:7" ht="12.75" customHeight="1">
      <c r="A90" s="37">
        <v>11</v>
      </c>
      <c r="B90" s="43" t="s">
        <v>58</v>
      </c>
      <c r="C90" s="105" t="s">
        <v>59</v>
      </c>
      <c r="D90" s="106">
        <v>36</v>
      </c>
      <c r="E90" s="60"/>
      <c r="F90" s="106">
        <v>148.11</v>
      </c>
      <c r="G90" s="107">
        <f t="shared" si="3"/>
        <v>5331.960000000001</v>
      </c>
    </row>
    <row r="91" spans="1:7" ht="14.25" customHeight="1">
      <c r="A91" s="37">
        <v>12</v>
      </c>
      <c r="B91" s="43" t="s">
        <v>60</v>
      </c>
      <c r="C91" s="105" t="s">
        <v>57</v>
      </c>
      <c r="D91" s="106">
        <v>5</v>
      </c>
      <c r="E91" s="60"/>
      <c r="F91" s="106">
        <v>260.47</v>
      </c>
      <c r="G91" s="107">
        <f t="shared" si="3"/>
        <v>1302.3500000000001</v>
      </c>
    </row>
    <row r="92" spans="1:7" ht="25.5" customHeight="1">
      <c r="A92" s="37">
        <v>13</v>
      </c>
      <c r="B92" s="43" t="s">
        <v>168</v>
      </c>
      <c r="C92" s="105" t="s">
        <v>61</v>
      </c>
      <c r="D92" s="108">
        <v>0.0075</v>
      </c>
      <c r="E92" s="60"/>
      <c r="F92" s="106">
        <v>101100.44</v>
      </c>
      <c r="G92" s="107">
        <f t="shared" si="3"/>
        <v>758.2533</v>
      </c>
    </row>
    <row r="93" spans="1:7" ht="13.5" customHeight="1">
      <c r="A93" s="37">
        <v>14</v>
      </c>
      <c r="B93" s="43" t="s">
        <v>63</v>
      </c>
      <c r="C93" s="105" t="s">
        <v>203</v>
      </c>
      <c r="D93" s="106">
        <v>12</v>
      </c>
      <c r="E93" s="60"/>
      <c r="F93" s="106">
        <v>47.4</v>
      </c>
      <c r="G93" s="107">
        <f t="shared" si="3"/>
        <v>568.8</v>
      </c>
    </row>
    <row r="94" spans="1:7" ht="12">
      <c r="A94" s="37">
        <v>15</v>
      </c>
      <c r="B94" s="43" t="s">
        <v>64</v>
      </c>
      <c r="C94" s="105" t="s">
        <v>62</v>
      </c>
      <c r="D94" s="106">
        <v>540</v>
      </c>
      <c r="E94" s="60"/>
      <c r="F94" s="106">
        <v>43.04</v>
      </c>
      <c r="G94" s="107">
        <f t="shared" si="3"/>
        <v>23241.6</v>
      </c>
    </row>
    <row r="95" spans="1:7" ht="12">
      <c r="A95" s="37">
        <v>16</v>
      </c>
      <c r="B95" s="43" t="s">
        <v>65</v>
      </c>
      <c r="C95" s="105" t="s">
        <v>57</v>
      </c>
      <c r="D95" s="106">
        <v>1</v>
      </c>
      <c r="E95" s="60"/>
      <c r="F95" s="106">
        <v>80.58</v>
      </c>
      <c r="G95" s="107">
        <f t="shared" si="3"/>
        <v>80.58</v>
      </c>
    </row>
    <row r="96" spans="1:7" ht="12">
      <c r="A96" s="37">
        <v>17</v>
      </c>
      <c r="B96" s="43" t="s">
        <v>67</v>
      </c>
      <c r="C96" s="105" t="s">
        <v>66</v>
      </c>
      <c r="D96" s="106">
        <v>1.8</v>
      </c>
      <c r="E96" s="60"/>
      <c r="F96" s="106">
        <v>302.02</v>
      </c>
      <c r="G96" s="107">
        <f t="shared" si="3"/>
        <v>543.636</v>
      </c>
    </row>
    <row r="97" spans="1:7" ht="12">
      <c r="A97" s="37">
        <v>18</v>
      </c>
      <c r="B97" s="43" t="s">
        <v>169</v>
      </c>
      <c r="C97" s="105" t="s">
        <v>51</v>
      </c>
      <c r="D97" s="106">
        <v>320</v>
      </c>
      <c r="E97" s="60"/>
      <c r="F97" s="106">
        <v>52.68</v>
      </c>
      <c r="G97" s="107">
        <f t="shared" si="3"/>
        <v>16857.6</v>
      </c>
    </row>
    <row r="98" spans="1:7" ht="12">
      <c r="A98" s="37">
        <v>19</v>
      </c>
      <c r="B98" s="43" t="s">
        <v>170</v>
      </c>
      <c r="C98" s="105" t="s">
        <v>62</v>
      </c>
      <c r="D98" s="106">
        <v>510</v>
      </c>
      <c r="E98" s="60"/>
      <c r="F98" s="106">
        <v>7.12</v>
      </c>
      <c r="G98" s="107">
        <f t="shared" si="3"/>
        <v>3631.2000000000003</v>
      </c>
    </row>
    <row r="99" spans="1:7" ht="12">
      <c r="A99" s="37"/>
      <c r="B99" s="44" t="s">
        <v>165</v>
      </c>
      <c r="C99" s="109"/>
      <c r="D99" s="59"/>
      <c r="E99" s="59"/>
      <c r="F99" s="109"/>
      <c r="G99" s="107">
        <f>SUM(G80:G98)</f>
        <v>89191.71259999998</v>
      </c>
    </row>
    <row r="100" spans="1:7" ht="14.25" customHeight="1">
      <c r="A100" s="37"/>
      <c r="B100" s="94" t="s">
        <v>166</v>
      </c>
      <c r="C100" s="109"/>
      <c r="D100" s="59"/>
      <c r="E100" s="59"/>
      <c r="F100" s="109"/>
      <c r="G100" s="107">
        <f>G99*1.15</f>
        <v>102570.46948999997</v>
      </c>
    </row>
    <row r="101" spans="1:7" ht="12">
      <c r="A101" s="37"/>
      <c r="B101" s="94" t="s">
        <v>120</v>
      </c>
      <c r="C101" s="109"/>
      <c r="D101" s="59"/>
      <c r="E101" s="59"/>
      <c r="F101" s="109"/>
      <c r="G101" s="63">
        <f>G100*1.18</f>
        <v>121033.15399819997</v>
      </c>
    </row>
    <row r="102" spans="1:7" ht="13.5" customHeight="1">
      <c r="A102" s="37"/>
      <c r="B102" s="71" t="s">
        <v>121</v>
      </c>
      <c r="C102" s="15" t="s">
        <v>11</v>
      </c>
      <c r="D102" s="59"/>
      <c r="E102" s="59"/>
      <c r="F102" s="109"/>
      <c r="G102" s="63">
        <f>G101/C5/12</f>
        <v>0.9802604834697219</v>
      </c>
    </row>
    <row r="103" spans="1:7" ht="12.75" customHeight="1">
      <c r="A103" s="19" t="s">
        <v>171</v>
      </c>
      <c r="B103" s="102" t="s">
        <v>68</v>
      </c>
      <c r="C103" s="105"/>
      <c r="D103" s="32" t="s">
        <v>152</v>
      </c>
      <c r="E103" s="58"/>
      <c r="F103" s="110"/>
      <c r="G103" s="59"/>
    </row>
    <row r="104" spans="1:7" ht="12.75" customHeight="1">
      <c r="A104" s="37">
        <v>1</v>
      </c>
      <c r="B104" s="43" t="s">
        <v>69</v>
      </c>
      <c r="C104" s="105" t="s">
        <v>42</v>
      </c>
      <c r="D104" s="108">
        <v>25.5</v>
      </c>
      <c r="E104" s="60"/>
      <c r="F104" s="106">
        <v>632.01</v>
      </c>
      <c r="G104" s="107">
        <f>D104*F104</f>
        <v>16116.255</v>
      </c>
    </row>
    <row r="105" spans="1:7" ht="12.75" customHeight="1">
      <c r="A105" s="37">
        <v>2</v>
      </c>
      <c r="B105" s="43" t="s">
        <v>70</v>
      </c>
      <c r="C105" s="105" t="s">
        <v>71</v>
      </c>
      <c r="D105" s="106">
        <v>9</v>
      </c>
      <c r="E105" s="60"/>
      <c r="F105" s="106">
        <v>1387.16</v>
      </c>
      <c r="G105" s="107">
        <f aca="true" t="shared" si="4" ref="G105:G114">D105*F105</f>
        <v>12484.44</v>
      </c>
    </row>
    <row r="106" spans="1:7" ht="12" customHeight="1">
      <c r="A106" s="37">
        <v>3</v>
      </c>
      <c r="B106" s="43" t="s">
        <v>72</v>
      </c>
      <c r="C106" s="105" t="s">
        <v>71</v>
      </c>
      <c r="D106" s="106">
        <v>20</v>
      </c>
      <c r="E106" s="60"/>
      <c r="F106" s="106">
        <v>186.44</v>
      </c>
      <c r="G106" s="107">
        <f t="shared" si="4"/>
        <v>3728.8</v>
      </c>
    </row>
    <row r="107" spans="1:7" ht="13.5" customHeight="1">
      <c r="A107" s="37">
        <v>4</v>
      </c>
      <c r="B107" s="43" t="s">
        <v>73</v>
      </c>
      <c r="C107" s="105" t="s">
        <v>74</v>
      </c>
      <c r="D107" s="106">
        <v>36</v>
      </c>
      <c r="E107" s="60"/>
      <c r="F107" s="106">
        <v>88.48</v>
      </c>
      <c r="G107" s="107">
        <f t="shared" si="4"/>
        <v>3185.28</v>
      </c>
    </row>
    <row r="108" spans="1:7" ht="12">
      <c r="A108" s="37">
        <v>5</v>
      </c>
      <c r="B108" s="43" t="s">
        <v>75</v>
      </c>
      <c r="C108" s="105" t="s">
        <v>57</v>
      </c>
      <c r="D108" s="106">
        <v>62</v>
      </c>
      <c r="E108" s="60"/>
      <c r="F108" s="106">
        <v>41.17</v>
      </c>
      <c r="G108" s="107">
        <f t="shared" si="4"/>
        <v>2552.54</v>
      </c>
    </row>
    <row r="109" spans="1:7" ht="14.25" customHeight="1">
      <c r="A109" s="37">
        <v>6</v>
      </c>
      <c r="B109" s="43" t="s">
        <v>76</v>
      </c>
      <c r="C109" s="105" t="s">
        <v>57</v>
      </c>
      <c r="D109" s="106">
        <v>36</v>
      </c>
      <c r="E109" s="60"/>
      <c r="F109" s="106">
        <v>237.09</v>
      </c>
      <c r="G109" s="107">
        <f t="shared" si="4"/>
        <v>8535.24</v>
      </c>
    </row>
    <row r="110" spans="1:7" ht="12">
      <c r="A110" s="37">
        <v>7</v>
      </c>
      <c r="B110" s="43" t="s">
        <v>77</v>
      </c>
      <c r="C110" s="105" t="s">
        <v>57</v>
      </c>
      <c r="D110" s="106">
        <v>2</v>
      </c>
      <c r="E110" s="60"/>
      <c r="F110" s="106">
        <v>169.65</v>
      </c>
      <c r="G110" s="107">
        <f t="shared" si="4"/>
        <v>339.3</v>
      </c>
    </row>
    <row r="111" spans="1:7" ht="12">
      <c r="A111" s="37">
        <v>8</v>
      </c>
      <c r="B111" s="43" t="s">
        <v>78</v>
      </c>
      <c r="C111" s="105" t="s">
        <v>57</v>
      </c>
      <c r="D111" s="106">
        <v>35</v>
      </c>
      <c r="E111" s="60"/>
      <c r="F111" s="106">
        <v>47.87</v>
      </c>
      <c r="G111" s="107">
        <f t="shared" si="4"/>
        <v>1675.4499999999998</v>
      </c>
    </row>
    <row r="112" spans="1:7" ht="24">
      <c r="A112" s="37">
        <v>9</v>
      </c>
      <c r="B112" s="43" t="s">
        <v>79</v>
      </c>
      <c r="C112" s="105" t="s">
        <v>57</v>
      </c>
      <c r="D112" s="106">
        <v>3</v>
      </c>
      <c r="E112" s="60"/>
      <c r="F112" s="106">
        <v>210.53</v>
      </c>
      <c r="G112" s="107">
        <f t="shared" si="4"/>
        <v>631.59</v>
      </c>
    </row>
    <row r="113" spans="1:7" ht="12">
      <c r="A113" s="37">
        <v>10</v>
      </c>
      <c r="B113" s="43" t="s">
        <v>81</v>
      </c>
      <c r="C113" s="105" t="s">
        <v>57</v>
      </c>
      <c r="D113" s="106">
        <v>0</v>
      </c>
      <c r="E113" s="60"/>
      <c r="F113" s="106">
        <v>53.72</v>
      </c>
      <c r="G113" s="107">
        <f t="shared" si="4"/>
        <v>0</v>
      </c>
    </row>
    <row r="114" spans="1:7" ht="12">
      <c r="A114" s="37">
        <v>11</v>
      </c>
      <c r="B114" s="43" t="s">
        <v>82</v>
      </c>
      <c r="C114" s="105" t="s">
        <v>66</v>
      </c>
      <c r="D114" s="106">
        <v>37.8</v>
      </c>
      <c r="E114" s="60"/>
      <c r="F114" s="106">
        <v>46</v>
      </c>
      <c r="G114" s="107">
        <f t="shared" si="4"/>
        <v>1738.8</v>
      </c>
    </row>
    <row r="115" spans="1:7" ht="11.25" customHeight="1">
      <c r="A115" s="37"/>
      <c r="B115" s="44" t="s">
        <v>165</v>
      </c>
      <c r="C115" s="59"/>
      <c r="D115" s="109"/>
      <c r="E115" s="59"/>
      <c r="F115" s="109"/>
      <c r="G115" s="107">
        <f>SUM(G104:G114)</f>
        <v>50987.695</v>
      </c>
    </row>
    <row r="116" spans="1:7" ht="12.75" customHeight="1">
      <c r="A116" s="37"/>
      <c r="B116" s="94" t="s">
        <v>166</v>
      </c>
      <c r="C116" s="59"/>
      <c r="D116" s="59"/>
      <c r="E116" s="59"/>
      <c r="F116" s="109"/>
      <c r="G116" s="107">
        <f>G115*1.15</f>
        <v>58635.84924999999</v>
      </c>
    </row>
    <row r="117" spans="1:7" ht="13.5" customHeight="1">
      <c r="A117" s="37"/>
      <c r="B117" s="94" t="s">
        <v>120</v>
      </c>
      <c r="C117" s="59"/>
      <c r="D117" s="59"/>
      <c r="E117" s="59"/>
      <c r="F117" s="109"/>
      <c r="G117" s="63">
        <f>G116*1.18</f>
        <v>69190.30211499998</v>
      </c>
    </row>
    <row r="118" spans="1:7" ht="12">
      <c r="A118" s="37"/>
      <c r="B118" s="71" t="s">
        <v>121</v>
      </c>
      <c r="C118" s="16" t="s">
        <v>11</v>
      </c>
      <c r="D118" s="59"/>
      <c r="E118" s="59"/>
      <c r="F118" s="109"/>
      <c r="G118" s="63">
        <f>G117/C5/12</f>
        <v>0.5603796708765824</v>
      </c>
    </row>
    <row r="119" spans="1:7" ht="23.25" customHeight="1">
      <c r="A119" s="19" t="s">
        <v>172</v>
      </c>
      <c r="B119" s="111" t="s">
        <v>173</v>
      </c>
      <c r="C119" s="24"/>
      <c r="D119" s="32"/>
      <c r="E119" s="59"/>
      <c r="F119" s="109"/>
      <c r="G119" s="63"/>
    </row>
    <row r="120" spans="1:7" ht="24">
      <c r="A120" s="17">
        <v>1</v>
      </c>
      <c r="B120" s="35" t="s">
        <v>174</v>
      </c>
      <c r="C120" s="15" t="s">
        <v>175</v>
      </c>
      <c r="D120" s="112">
        <v>1</v>
      </c>
      <c r="E120" s="112">
        <v>12</v>
      </c>
      <c r="F120" s="112">
        <v>155.38</v>
      </c>
      <c r="G120" s="107">
        <f>D120*F120*E120</f>
        <v>1864.56</v>
      </c>
    </row>
    <row r="121" spans="1:7" ht="13.5" customHeight="1">
      <c r="A121" s="17">
        <v>2</v>
      </c>
      <c r="B121" s="37" t="s">
        <v>176</v>
      </c>
      <c r="C121" s="15" t="s">
        <v>175</v>
      </c>
      <c r="D121" s="112">
        <v>1</v>
      </c>
      <c r="E121" s="112">
        <v>12</v>
      </c>
      <c r="F121" s="112">
        <v>77.69</v>
      </c>
      <c r="G121" s="107">
        <f>D121*F121*E121</f>
        <v>932.28</v>
      </c>
    </row>
    <row r="122" spans="1:7" ht="12">
      <c r="A122" s="17">
        <v>3</v>
      </c>
      <c r="B122" s="37" t="s">
        <v>177</v>
      </c>
      <c r="C122" s="15" t="s">
        <v>175</v>
      </c>
      <c r="D122" s="112">
        <v>1</v>
      </c>
      <c r="E122" s="112">
        <v>3</v>
      </c>
      <c r="F122" s="112">
        <v>155.38</v>
      </c>
      <c r="G122" s="107">
        <f>D122*F122*E122</f>
        <v>466.14</v>
      </c>
    </row>
    <row r="123" spans="1:7" ht="11.25" customHeight="1">
      <c r="A123" s="17"/>
      <c r="B123" s="44" t="s">
        <v>165</v>
      </c>
      <c r="C123" s="16"/>
      <c r="D123" s="59"/>
      <c r="E123" s="59"/>
      <c r="F123" s="109"/>
      <c r="G123" s="107">
        <f>G120+G121+G122</f>
        <v>3262.98</v>
      </c>
    </row>
    <row r="124" spans="1:7" ht="12">
      <c r="A124" s="17"/>
      <c r="B124" s="94" t="s">
        <v>166</v>
      </c>
      <c r="C124" s="16"/>
      <c r="D124" s="59"/>
      <c r="E124" s="59"/>
      <c r="F124" s="109"/>
      <c r="G124" s="107">
        <f>G123*1.15</f>
        <v>3752.4269999999997</v>
      </c>
    </row>
    <row r="125" spans="1:7" ht="13.5" customHeight="1">
      <c r="A125" s="17"/>
      <c r="B125" s="94" t="s">
        <v>120</v>
      </c>
      <c r="C125" s="16"/>
      <c r="D125" s="59"/>
      <c r="E125" s="59"/>
      <c r="F125" s="109"/>
      <c r="G125" s="63">
        <f>G124*1.18</f>
        <v>4427.8638599999995</v>
      </c>
    </row>
    <row r="126" spans="1:7" ht="12">
      <c r="A126" s="37"/>
      <c r="B126" s="71" t="s">
        <v>121</v>
      </c>
      <c r="C126" s="16" t="s">
        <v>178</v>
      </c>
      <c r="D126" s="59"/>
      <c r="E126" s="59"/>
      <c r="F126" s="109"/>
      <c r="G126" s="63">
        <f>G125/C5/12</f>
        <v>0.035861743867356057</v>
      </c>
    </row>
    <row r="127" spans="1:7" ht="12">
      <c r="A127" s="19" t="s">
        <v>179</v>
      </c>
      <c r="B127" s="45" t="s">
        <v>83</v>
      </c>
      <c r="C127" s="45"/>
      <c r="D127" s="32" t="s">
        <v>152</v>
      </c>
      <c r="E127" s="45"/>
      <c r="F127" s="45"/>
      <c r="G127" s="45"/>
    </row>
    <row r="128" spans="1:7" ht="24">
      <c r="A128" s="12">
        <v>1</v>
      </c>
      <c r="B128" s="47" t="s">
        <v>180</v>
      </c>
      <c r="C128" s="113" t="s">
        <v>80</v>
      </c>
      <c r="D128" s="114">
        <v>4</v>
      </c>
      <c r="E128" s="115"/>
      <c r="F128" s="116">
        <v>76.72</v>
      </c>
      <c r="G128" s="46">
        <f>D128*F128</f>
        <v>306.88</v>
      </c>
    </row>
    <row r="129" spans="1:7" ht="12">
      <c r="A129" s="12">
        <v>2</v>
      </c>
      <c r="B129" s="40" t="s">
        <v>84</v>
      </c>
      <c r="C129" s="113" t="s">
        <v>85</v>
      </c>
      <c r="D129" s="114">
        <v>19</v>
      </c>
      <c r="E129" s="115"/>
      <c r="F129" s="116">
        <v>26.86</v>
      </c>
      <c r="G129" s="46">
        <f aca="true" t="shared" si="5" ref="G129:G149">D129*F129</f>
        <v>510.34</v>
      </c>
    </row>
    <row r="130" spans="1:7" ht="12">
      <c r="A130" s="12">
        <v>3</v>
      </c>
      <c r="B130" s="40" t="s">
        <v>86</v>
      </c>
      <c r="C130" s="113" t="s">
        <v>87</v>
      </c>
      <c r="D130" s="114">
        <v>19</v>
      </c>
      <c r="E130" s="115"/>
      <c r="F130" s="116">
        <v>26.86</v>
      </c>
      <c r="G130" s="46">
        <f t="shared" si="5"/>
        <v>510.34</v>
      </c>
    </row>
    <row r="131" spans="1:7" ht="12">
      <c r="A131" s="12">
        <v>4</v>
      </c>
      <c r="B131" s="40" t="s">
        <v>181</v>
      </c>
      <c r="C131" s="113" t="s">
        <v>88</v>
      </c>
      <c r="D131" s="114">
        <v>9</v>
      </c>
      <c r="E131" s="115"/>
      <c r="F131" s="116">
        <v>170.07</v>
      </c>
      <c r="G131" s="46">
        <f t="shared" si="5"/>
        <v>1530.6299999999999</v>
      </c>
    </row>
    <row r="132" spans="1:7" ht="24">
      <c r="A132" s="12">
        <v>5</v>
      </c>
      <c r="B132" s="40" t="s">
        <v>182</v>
      </c>
      <c r="C132" s="113" t="s">
        <v>57</v>
      </c>
      <c r="D132" s="114">
        <v>7</v>
      </c>
      <c r="E132" s="115"/>
      <c r="F132" s="116">
        <v>187.76</v>
      </c>
      <c r="G132" s="46">
        <f t="shared" si="5"/>
        <v>1314.32</v>
      </c>
    </row>
    <row r="133" spans="1:7" ht="12">
      <c r="A133" s="12">
        <v>6</v>
      </c>
      <c r="B133" s="40" t="s">
        <v>89</v>
      </c>
      <c r="C133" s="113" t="s">
        <v>57</v>
      </c>
      <c r="D133" s="114">
        <v>18</v>
      </c>
      <c r="E133" s="115"/>
      <c r="F133" s="116">
        <v>79</v>
      </c>
      <c r="G133" s="46">
        <f t="shared" si="5"/>
        <v>1422</v>
      </c>
    </row>
    <row r="134" spans="1:7" ht="12">
      <c r="A134" s="12">
        <v>7</v>
      </c>
      <c r="B134" s="40" t="s">
        <v>183</v>
      </c>
      <c r="C134" s="113" t="s">
        <v>90</v>
      </c>
      <c r="D134" s="114">
        <v>820</v>
      </c>
      <c r="E134" s="115"/>
      <c r="F134" s="116">
        <v>1.9</v>
      </c>
      <c r="G134" s="46">
        <f t="shared" si="5"/>
        <v>1558</v>
      </c>
    </row>
    <row r="135" spans="1:7" ht="12">
      <c r="A135" s="12">
        <v>8</v>
      </c>
      <c r="B135" s="47" t="s">
        <v>184</v>
      </c>
      <c r="C135" s="117" t="s">
        <v>57</v>
      </c>
      <c r="D135" s="114">
        <v>3</v>
      </c>
      <c r="E135" s="115"/>
      <c r="F135" s="118">
        <v>56.18</v>
      </c>
      <c r="G135" s="46">
        <f t="shared" si="5"/>
        <v>168.54</v>
      </c>
    </row>
    <row r="136" spans="1:7" ht="12">
      <c r="A136" s="12">
        <v>9</v>
      </c>
      <c r="B136" s="47" t="s">
        <v>185</v>
      </c>
      <c r="C136" s="117" t="s">
        <v>49</v>
      </c>
      <c r="D136" s="114">
        <v>2</v>
      </c>
      <c r="E136" s="115"/>
      <c r="F136" s="118">
        <v>196.93</v>
      </c>
      <c r="G136" s="46">
        <f t="shared" si="5"/>
        <v>393.86</v>
      </c>
    </row>
    <row r="137" spans="1:7" ht="12">
      <c r="A137" s="48">
        <v>10</v>
      </c>
      <c r="B137" s="47" t="s">
        <v>91</v>
      </c>
      <c r="C137" s="117" t="s">
        <v>90</v>
      </c>
      <c r="D137" s="114">
        <v>315</v>
      </c>
      <c r="E137" s="115"/>
      <c r="F137" s="118">
        <v>12.64</v>
      </c>
      <c r="G137" s="46">
        <f t="shared" si="5"/>
        <v>3981.6000000000004</v>
      </c>
    </row>
    <row r="138" spans="1:7" ht="12">
      <c r="A138" s="48">
        <v>11</v>
      </c>
      <c r="B138" s="47" t="s">
        <v>186</v>
      </c>
      <c r="C138" s="117" t="s">
        <v>57</v>
      </c>
      <c r="D138" s="114">
        <v>0</v>
      </c>
      <c r="E138" s="115"/>
      <c r="F138" s="118">
        <v>150.54</v>
      </c>
      <c r="G138" s="46">
        <f t="shared" si="5"/>
        <v>0</v>
      </c>
    </row>
    <row r="139" spans="1:7" ht="12">
      <c r="A139" s="48">
        <v>12</v>
      </c>
      <c r="B139" s="47" t="s">
        <v>187</v>
      </c>
      <c r="C139" s="117" t="s">
        <v>57</v>
      </c>
      <c r="D139" s="114">
        <v>0</v>
      </c>
      <c r="E139" s="115"/>
      <c r="F139" s="118">
        <v>91.06</v>
      </c>
      <c r="G139" s="46">
        <f t="shared" si="5"/>
        <v>0</v>
      </c>
    </row>
    <row r="140" spans="1:7" ht="12">
      <c r="A140" s="48">
        <v>13</v>
      </c>
      <c r="B140" s="47" t="s">
        <v>188</v>
      </c>
      <c r="C140" s="117" t="s">
        <v>57</v>
      </c>
      <c r="D140" s="114">
        <v>15</v>
      </c>
      <c r="E140" s="115"/>
      <c r="F140" s="118">
        <v>75.06</v>
      </c>
      <c r="G140" s="46">
        <f t="shared" si="5"/>
        <v>1125.9</v>
      </c>
    </row>
    <row r="141" spans="1:7" ht="12">
      <c r="A141" s="48">
        <v>14</v>
      </c>
      <c r="B141" s="47" t="s">
        <v>189</v>
      </c>
      <c r="C141" s="117" t="s">
        <v>57</v>
      </c>
      <c r="D141" s="114">
        <v>5</v>
      </c>
      <c r="E141" s="115"/>
      <c r="F141" s="118">
        <v>350.26</v>
      </c>
      <c r="G141" s="46">
        <f t="shared" si="5"/>
        <v>1751.3</v>
      </c>
    </row>
    <row r="142" spans="1:7" ht="12">
      <c r="A142" s="48">
        <v>15</v>
      </c>
      <c r="B142" s="47" t="s">
        <v>190</v>
      </c>
      <c r="C142" s="117" t="s">
        <v>90</v>
      </c>
      <c r="D142" s="114">
        <v>2</v>
      </c>
      <c r="E142" s="115"/>
      <c r="F142" s="118">
        <v>160.04</v>
      </c>
      <c r="G142" s="46">
        <f t="shared" si="5"/>
        <v>320.08</v>
      </c>
    </row>
    <row r="143" spans="1:7" ht="12">
      <c r="A143" s="48">
        <v>16</v>
      </c>
      <c r="B143" s="47" t="s">
        <v>191</v>
      </c>
      <c r="C143" s="117" t="s">
        <v>92</v>
      </c>
      <c r="D143" s="114">
        <v>13</v>
      </c>
      <c r="E143" s="115"/>
      <c r="F143" s="118">
        <v>120.82</v>
      </c>
      <c r="G143" s="46">
        <f t="shared" si="5"/>
        <v>1570.6599999999999</v>
      </c>
    </row>
    <row r="144" spans="1:7" ht="12">
      <c r="A144" s="48">
        <v>17</v>
      </c>
      <c r="B144" s="47" t="s">
        <v>93</v>
      </c>
      <c r="C144" s="117" t="s">
        <v>94</v>
      </c>
      <c r="D144" s="114">
        <v>18</v>
      </c>
      <c r="E144" s="115"/>
      <c r="F144" s="118">
        <v>59.91</v>
      </c>
      <c r="G144" s="46">
        <f t="shared" si="5"/>
        <v>1078.3799999999999</v>
      </c>
    </row>
    <row r="145" spans="1:7" ht="12">
      <c r="A145" s="48">
        <v>18</v>
      </c>
      <c r="B145" s="47" t="s">
        <v>95</v>
      </c>
      <c r="C145" s="117" t="s">
        <v>31</v>
      </c>
      <c r="D145" s="114">
        <v>5.2</v>
      </c>
      <c r="E145" s="115"/>
      <c r="F145" s="118">
        <v>632.01</v>
      </c>
      <c r="G145" s="46">
        <f t="shared" si="5"/>
        <v>3286.452</v>
      </c>
    </row>
    <row r="146" spans="1:7" ht="24">
      <c r="A146" s="48">
        <v>19</v>
      </c>
      <c r="B146" s="47" t="s">
        <v>192</v>
      </c>
      <c r="C146" s="117" t="s">
        <v>57</v>
      </c>
      <c r="D146" s="114">
        <v>38</v>
      </c>
      <c r="E146" s="115"/>
      <c r="F146" s="118">
        <v>31.6</v>
      </c>
      <c r="G146" s="46">
        <f t="shared" si="5"/>
        <v>1200.8</v>
      </c>
    </row>
    <row r="147" spans="1:7" ht="12">
      <c r="A147" s="48">
        <v>20</v>
      </c>
      <c r="B147" s="47" t="s">
        <v>96</v>
      </c>
      <c r="C147" s="117" t="s">
        <v>57</v>
      </c>
      <c r="D147" s="119">
        <v>5</v>
      </c>
      <c r="E147" s="115"/>
      <c r="F147" s="120">
        <v>221.81</v>
      </c>
      <c r="G147" s="46">
        <f t="shared" si="5"/>
        <v>1109.05</v>
      </c>
    </row>
    <row r="148" spans="1:7" ht="12">
      <c r="A148" s="12">
        <v>21</v>
      </c>
      <c r="B148" s="50" t="s">
        <v>97</v>
      </c>
      <c r="C148" s="117" t="s">
        <v>193</v>
      </c>
      <c r="D148" s="119">
        <v>0</v>
      </c>
      <c r="E148" s="115"/>
      <c r="F148" s="119">
        <v>158</v>
      </c>
      <c r="G148" s="46">
        <f t="shared" si="5"/>
        <v>0</v>
      </c>
    </row>
    <row r="149" spans="1:7" ht="12">
      <c r="A149" s="12">
        <v>22</v>
      </c>
      <c r="B149" s="50" t="s">
        <v>98</v>
      </c>
      <c r="C149" s="117" t="s">
        <v>57</v>
      </c>
      <c r="D149" s="121">
        <v>5</v>
      </c>
      <c r="E149" s="115"/>
      <c r="F149" s="120">
        <v>52.14</v>
      </c>
      <c r="G149" s="46">
        <f t="shared" si="5"/>
        <v>260.7</v>
      </c>
    </row>
    <row r="150" spans="1:7" ht="12">
      <c r="A150" s="12"/>
      <c r="B150" s="44" t="s">
        <v>165</v>
      </c>
      <c r="C150" s="100"/>
      <c r="D150" s="122"/>
      <c r="E150" s="49"/>
      <c r="F150" s="52"/>
      <c r="G150" s="52">
        <f>SUM(G128:G149)</f>
        <v>23399.832</v>
      </c>
    </row>
    <row r="151" spans="1:7" ht="12">
      <c r="A151" s="12"/>
      <c r="B151" s="94" t="s">
        <v>166</v>
      </c>
      <c r="C151" s="100"/>
      <c r="D151" s="122"/>
      <c r="E151" s="49"/>
      <c r="F151" s="52"/>
      <c r="G151" s="52">
        <f>(G150*15%)+G150</f>
        <v>26909.8068</v>
      </c>
    </row>
    <row r="152" spans="1:7" ht="12">
      <c r="A152" s="12"/>
      <c r="B152" s="94" t="s">
        <v>120</v>
      </c>
      <c r="C152" s="100"/>
      <c r="D152" s="122"/>
      <c r="E152" s="49"/>
      <c r="F152" s="52"/>
      <c r="G152" s="61">
        <f>G151*1.18</f>
        <v>31753.572023999997</v>
      </c>
    </row>
    <row r="153" spans="1:7" ht="12">
      <c r="A153" s="12"/>
      <c r="B153" s="71" t="s">
        <v>121</v>
      </c>
      <c r="C153" s="15" t="s">
        <v>11</v>
      </c>
      <c r="D153" s="122"/>
      <c r="E153" s="49"/>
      <c r="F153" s="52"/>
      <c r="G153" s="61">
        <f>G152/C5/12</f>
        <v>0.25717558235820076</v>
      </c>
    </row>
    <row r="154" spans="1:7" ht="12">
      <c r="A154" s="19" t="s">
        <v>194</v>
      </c>
      <c r="B154" s="22" t="s">
        <v>99</v>
      </c>
      <c r="C154" s="15" t="s">
        <v>100</v>
      </c>
      <c r="D154" s="69">
        <f>C5</f>
        <v>10289.2</v>
      </c>
      <c r="E154" s="23"/>
      <c r="F154" s="74">
        <v>1.94</v>
      </c>
      <c r="G154" s="54">
        <f>D154*F154*12</f>
        <v>239532.57600000003</v>
      </c>
    </row>
    <row r="155" spans="1:7" ht="12">
      <c r="A155" s="19"/>
      <c r="B155" s="22"/>
      <c r="C155" s="15"/>
      <c r="D155" s="123"/>
      <c r="E155" s="23"/>
      <c r="F155" s="53"/>
      <c r="G155" s="54"/>
    </row>
    <row r="156" spans="1:7" ht="12">
      <c r="A156" s="19" t="s">
        <v>21</v>
      </c>
      <c r="B156" s="31" t="s">
        <v>102</v>
      </c>
      <c r="C156" s="15" t="s">
        <v>100</v>
      </c>
      <c r="D156" s="69">
        <f>C5</f>
        <v>10289.2</v>
      </c>
      <c r="E156" s="23"/>
      <c r="F156" s="74">
        <v>2.54</v>
      </c>
      <c r="G156" s="54">
        <f>D156*F156*12</f>
        <v>313614.81600000005</v>
      </c>
    </row>
    <row r="157" spans="1:7" ht="12">
      <c r="A157" s="19"/>
      <c r="B157" s="31"/>
      <c r="C157" s="15"/>
      <c r="D157" s="123"/>
      <c r="E157" s="23"/>
      <c r="F157" s="53"/>
      <c r="G157" s="54"/>
    </row>
    <row r="158" spans="1:7" ht="12">
      <c r="A158" s="19" t="s">
        <v>23</v>
      </c>
      <c r="B158" s="30" t="s">
        <v>20</v>
      </c>
      <c r="C158" s="16" t="s">
        <v>11</v>
      </c>
      <c r="D158" s="69">
        <f>C5</f>
        <v>10289.2</v>
      </c>
      <c r="E158" s="23"/>
      <c r="F158" s="83">
        <v>1.43</v>
      </c>
      <c r="G158" s="25">
        <f>F158*D158*12</f>
        <v>176562.67200000002</v>
      </c>
    </row>
    <row r="159" spans="1:7" ht="12">
      <c r="A159" s="19"/>
      <c r="B159" s="30"/>
      <c r="C159" s="16"/>
      <c r="D159" s="23"/>
      <c r="E159" s="23"/>
      <c r="F159" s="24"/>
      <c r="G159" s="25"/>
    </row>
    <row r="160" spans="1:7" ht="12">
      <c r="A160" s="19" t="s">
        <v>101</v>
      </c>
      <c r="B160" s="30" t="s">
        <v>22</v>
      </c>
      <c r="C160" s="16" t="s">
        <v>11</v>
      </c>
      <c r="D160" s="69">
        <f>C5</f>
        <v>10289.2</v>
      </c>
      <c r="E160" s="23"/>
      <c r="F160" s="83">
        <v>0.95</v>
      </c>
      <c r="G160" s="25">
        <f>F160*D160*12</f>
        <v>117296.88</v>
      </c>
    </row>
    <row r="161" spans="1:7" ht="12">
      <c r="A161" s="37"/>
      <c r="B161" s="41" t="s">
        <v>103</v>
      </c>
      <c r="C161" s="15" t="s">
        <v>104</v>
      </c>
      <c r="D161" s="123"/>
      <c r="E161" s="23"/>
      <c r="F161" s="16"/>
      <c r="G161" s="55">
        <f>G23+G27+G28+G54+G56+G77+G101+G117+G125+G152+G154+G156+G158+G160</f>
        <v>1611589.7692928598</v>
      </c>
    </row>
    <row r="162" spans="1:7" ht="12">
      <c r="A162" s="20"/>
      <c r="B162" s="45" t="s">
        <v>211</v>
      </c>
      <c r="C162" s="16" t="s">
        <v>100</v>
      </c>
      <c r="D162" s="15"/>
      <c r="E162" s="15"/>
      <c r="F162" s="16"/>
      <c r="G162" s="56">
        <f>F156+F154+G153+G118+G102+G78+G57+F28+F27+G24+G55+F158+F160+G126+0.01</f>
        <v>13.062438230481636</v>
      </c>
    </row>
    <row r="163" spans="1:7" ht="12">
      <c r="A163" s="20"/>
      <c r="B163" s="37" t="s">
        <v>213</v>
      </c>
      <c r="C163" s="16"/>
      <c r="D163" s="15"/>
      <c r="E163" s="15"/>
      <c r="F163" s="16"/>
      <c r="G163" s="56"/>
    </row>
    <row r="164" spans="1:7" ht="12">
      <c r="A164" s="20"/>
      <c r="B164" s="41" t="s">
        <v>214</v>
      </c>
      <c r="C164" s="16" t="s">
        <v>100</v>
      </c>
      <c r="D164" s="15"/>
      <c r="E164" s="15"/>
      <c r="F164" s="16"/>
      <c r="G164" s="56">
        <v>12.22</v>
      </c>
    </row>
    <row r="165" spans="1:7" ht="12">
      <c r="A165" s="20"/>
      <c r="B165" s="41" t="s">
        <v>212</v>
      </c>
      <c r="C165" s="16" t="s">
        <v>100</v>
      </c>
      <c r="D165" s="15"/>
      <c r="E165" s="15"/>
      <c r="F165" s="16"/>
      <c r="G165" s="56">
        <v>13.9</v>
      </c>
    </row>
    <row r="166" spans="5:7" ht="12">
      <c r="E166" s="3"/>
      <c r="F166" s="2"/>
      <c r="G166" s="57"/>
    </row>
    <row r="167" spans="2:7" ht="12">
      <c r="B167" s="4" t="s">
        <v>195</v>
      </c>
      <c r="E167" s="3"/>
      <c r="F167" s="2"/>
      <c r="G167" s="64">
        <v>12.22</v>
      </c>
    </row>
    <row r="168" spans="2:7" ht="12">
      <c r="B168" s="4" t="s">
        <v>215</v>
      </c>
      <c r="E168" s="3"/>
      <c r="F168" s="2"/>
      <c r="G168" s="124">
        <f>G162/G167</f>
        <v>1.0689392987300848</v>
      </c>
    </row>
    <row r="171" ht="12">
      <c r="B171" s="4" t="s">
        <v>204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2012-04-05T09:03:14Z</cp:lastPrinted>
  <dcterms:created xsi:type="dcterms:W3CDTF">1996-10-08T23:32:33Z</dcterms:created>
  <dcterms:modified xsi:type="dcterms:W3CDTF">2012-04-09T03:59:08Z</dcterms:modified>
  <cp:category/>
  <cp:version/>
  <cp:contentType/>
  <cp:contentStatus/>
</cp:coreProperties>
</file>