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68" activeTab="6"/>
  </bookViews>
  <sheets>
    <sheet name="Мира4" sheetId="1" r:id="rId1"/>
    <sheet name="Мира 5" sheetId="2" r:id="rId2"/>
    <sheet name="Мира 6" sheetId="3" r:id="rId3"/>
    <sheet name="Мира 9" sheetId="4" r:id="rId4"/>
    <sheet name="Мира12" sheetId="5" r:id="rId5"/>
    <sheet name="Мира14" sheetId="6" r:id="rId6"/>
    <sheet name="Мира22" sheetId="7" r:id="rId7"/>
  </sheets>
  <definedNames/>
  <calcPr fullCalcOnLoad="1"/>
</workbook>
</file>

<file path=xl/sharedStrings.xml><?xml version="1.0" encoding="utf-8"?>
<sst xmlns="http://schemas.openxmlformats.org/spreadsheetml/2006/main" count="2247" uniqueCount="215">
  <si>
    <t>ООО "УЖКХ"</t>
  </si>
  <si>
    <t>№ пп</t>
  </si>
  <si>
    <t>Наименование и состав работы</t>
  </si>
  <si>
    <t>Ед.изм</t>
  </si>
  <si>
    <t>кол-во</t>
  </si>
  <si>
    <t>цена за ед.</t>
  </si>
  <si>
    <t>1.</t>
  </si>
  <si>
    <t>Благоустройство и обеспечение санитарного состояния жилых зданий и придомовых территорий</t>
  </si>
  <si>
    <t>1.1.</t>
  </si>
  <si>
    <t>Уборка  лестничных клеток</t>
  </si>
  <si>
    <t>м² общ. площ</t>
  </si>
  <si>
    <t>1.2.</t>
  </si>
  <si>
    <t>Вывоз и утилизация мусора</t>
  </si>
  <si>
    <t>1.3.</t>
  </si>
  <si>
    <t>Вывоз и утилизация крупногабаритного мусора</t>
  </si>
  <si>
    <t>1.4.</t>
  </si>
  <si>
    <t>Санитарное содержание придомовых территории и озеленения</t>
  </si>
  <si>
    <t>1.5.</t>
  </si>
  <si>
    <t>Услуги по дератизации, дезинсекции</t>
  </si>
  <si>
    <t>Технический надзор за эксплуатацией ж/фонда</t>
  </si>
  <si>
    <t>3.</t>
  </si>
  <si>
    <t>Услуги РКО</t>
  </si>
  <si>
    <t>4.</t>
  </si>
  <si>
    <t>Техническое обслуживание общего имущества</t>
  </si>
  <si>
    <t>Сетей электроснабжения</t>
  </si>
  <si>
    <t>Замена перегоревших лампочек накаливания</t>
  </si>
  <si>
    <t>шт</t>
  </si>
  <si>
    <t>люминесцентных ламп</t>
  </si>
  <si>
    <t>Проверка заземления ванн</t>
  </si>
  <si>
    <t>1ванн</t>
  </si>
  <si>
    <t>1000м2</t>
  </si>
  <si>
    <t>лестничных клеток</t>
  </si>
  <si>
    <t>100л.пл.</t>
  </si>
  <si>
    <t>Мелкий ремонт электропроводки</t>
  </si>
  <si>
    <t>1м</t>
  </si>
  <si>
    <t>1пт</t>
  </si>
  <si>
    <t>мп</t>
  </si>
  <si>
    <t>1 щит</t>
  </si>
  <si>
    <t>Осмотр и проверка РУ-0,4кВ</t>
  </si>
  <si>
    <t>1РУ</t>
  </si>
  <si>
    <t>Внутридомовых систем водоснабжения</t>
  </si>
  <si>
    <t>Осмотр внутридомовых систем водоснабжения, канализации и водостока в чердачных и подвальных помещениях</t>
  </si>
  <si>
    <t>1000 кв.м.</t>
  </si>
  <si>
    <t>Временная заделка (сварка) свищей и трещин (установка хомутов) на трубопроводах Ду 50мм</t>
  </si>
  <si>
    <t>1 место</t>
  </si>
  <si>
    <t>Временная заделка (сварка) свищей и трещин (установка хомутов) на трубопроводах Ду 100мм</t>
  </si>
  <si>
    <t>1 соед.</t>
  </si>
  <si>
    <t>Ревизия вентилей без снятия с места</t>
  </si>
  <si>
    <t>1шт.</t>
  </si>
  <si>
    <t>Устранение засоров канализационных труб в подвале</t>
  </si>
  <si>
    <t>1 п.м.</t>
  </si>
  <si>
    <t>Подчеканка раструбов канализационных труб Ду100мм</t>
  </si>
  <si>
    <t>1 раструб</t>
  </si>
  <si>
    <t>Заделка стыков (соединений) канализационных труб из ПЭ</t>
  </si>
  <si>
    <t>Заделка стыков ливнестока</t>
  </si>
  <si>
    <t>Прочистка ливнестоков</t>
  </si>
  <si>
    <t>шт.</t>
  </si>
  <si>
    <t>Очистка от наледи водосточных труб (выпуски на улице)</t>
  </si>
  <si>
    <t>1 проч.</t>
  </si>
  <si>
    <t>Ревизия задвижек без снятия с места до 100мм</t>
  </si>
  <si>
    <t>100м3</t>
  </si>
  <si>
    <t>м2</t>
  </si>
  <si>
    <t>Обслуживание домовых приборов учета воды</t>
  </si>
  <si>
    <t>Уборка подвального помещения от мусора</t>
  </si>
  <si>
    <t>Укрепление водоприемных воронок ливнестока</t>
  </si>
  <si>
    <t>м3</t>
  </si>
  <si>
    <t>Промывка системы водоснабжения и канализации</t>
  </si>
  <si>
    <t>Внутридомовых систем отопления</t>
  </si>
  <si>
    <t>Осмотр внутридомовых систем отопления в чердачных и подвальных помещениях</t>
  </si>
  <si>
    <t>Промывка и испытание трубопроводов системы центрального отопления</t>
  </si>
  <si>
    <t>1 узел</t>
  </si>
  <si>
    <t>Регулировка температуры теплоносителя</t>
  </si>
  <si>
    <t>Ликвидация воздушных пробок в системе отопления</t>
  </si>
  <si>
    <t>1 стояк</t>
  </si>
  <si>
    <t>Ревизия вентилей без снятия с места до 25 мм.</t>
  </si>
  <si>
    <t>Ревизия задвижек без снятия с места до 100мм.</t>
  </si>
  <si>
    <t>Укрепление крюков для батарей в подъездах</t>
  </si>
  <si>
    <t>Уплотнение сгонов</t>
  </si>
  <si>
    <t>Установка хомутов и металлической заплаты на трубопроводе</t>
  </si>
  <si>
    <t>1м2</t>
  </si>
  <si>
    <t>Прочистка грязевиков</t>
  </si>
  <si>
    <t>ХОВ</t>
  </si>
  <si>
    <t>Общестроительных конструкций</t>
  </si>
  <si>
    <t>Проверка тяги в вентканалах</t>
  </si>
  <si>
    <t>кан.</t>
  </si>
  <si>
    <t>Прочистка вент.каналов</t>
  </si>
  <si>
    <t>1кан.</t>
  </si>
  <si>
    <t>1ст.</t>
  </si>
  <si>
    <t>Укрепление почтовых ящиков</t>
  </si>
  <si>
    <t>кв.м</t>
  </si>
  <si>
    <t>Очистка кровли от снега</t>
  </si>
  <si>
    <t>1м реш</t>
  </si>
  <si>
    <t>Укрепление дверных наличников</t>
  </si>
  <si>
    <t>пм</t>
  </si>
  <si>
    <t>Весенний и осенний осмотр кровли</t>
  </si>
  <si>
    <t>Смена навесных замков на люках</t>
  </si>
  <si>
    <t>Прочистка мусоропровода</t>
  </si>
  <si>
    <t>Укрепление МАФ</t>
  </si>
  <si>
    <t>Аварийная служба</t>
  </si>
  <si>
    <t>руб./кв.метр</t>
  </si>
  <si>
    <t>5.</t>
  </si>
  <si>
    <t>Текущий ремонт</t>
  </si>
  <si>
    <t>Всего</t>
  </si>
  <si>
    <t>руб.</t>
  </si>
  <si>
    <t>Обслуживание мусоропровода</t>
  </si>
  <si>
    <t>1.6.</t>
  </si>
  <si>
    <t>стоимость в год руб.</t>
  </si>
  <si>
    <t>Смета расходов по содержанию общего имущества</t>
  </si>
  <si>
    <t>жилого дома на 2012 год</t>
  </si>
  <si>
    <t>Общая площадь жилого дома кв.метр</t>
  </si>
  <si>
    <t>крат-ть    в год</t>
  </si>
  <si>
    <t>Влажное подметание лестничных площадок и маршей</t>
  </si>
  <si>
    <t>м²</t>
  </si>
  <si>
    <t>Мытье лестничных площадок  и маршей</t>
  </si>
  <si>
    <t>Мытье окон</t>
  </si>
  <si>
    <t>Обметание пыли и паутины с потолков</t>
  </si>
  <si>
    <t>Подметание площадки перед входом в подъезд</t>
  </si>
  <si>
    <t>Мытье площадки перед входом в подъезд</t>
  </si>
  <si>
    <t>Влажная протирка стен</t>
  </si>
  <si>
    <t>Влажное протирка дверей</t>
  </si>
  <si>
    <t>Влажная протирка перил и ограждений</t>
  </si>
  <si>
    <t>Влажная протирка отопительных приборов</t>
  </si>
  <si>
    <t>Влажная протирка почтовых ящиков,эл.щитков</t>
  </si>
  <si>
    <t>Итого в год</t>
  </si>
  <si>
    <t>С  НДС:</t>
  </si>
  <si>
    <t>Тариф в мес.</t>
  </si>
  <si>
    <t>Удаление, отправка мусора и подметание пола в мусороприемной камере</t>
  </si>
  <si>
    <t>Уборка и дезинфекция загрузочных клапанов мусоропровода</t>
  </si>
  <si>
    <t>Мытье мусороприемных камер</t>
  </si>
  <si>
    <t>Мойка сменных мусоросборников (бачков)</t>
  </si>
  <si>
    <t>С НДС:</t>
  </si>
  <si>
    <t>Уборка отмосток</t>
  </si>
  <si>
    <t>Подметание отмосток</t>
  </si>
  <si>
    <t>Очистка отмосток от уплотненного снега</t>
  </si>
  <si>
    <t>Очистка урн от мусора</t>
  </si>
  <si>
    <t>1шт</t>
  </si>
  <si>
    <t>Уборка газонов сильной засоренности</t>
  </si>
  <si>
    <t>Уборка газонов от случайного мусора</t>
  </si>
  <si>
    <t>Погрузка мусора в автотранспорт вручную</t>
  </si>
  <si>
    <t>1м3</t>
  </si>
  <si>
    <t>Вырезка поросли у деревьев и кустов</t>
  </si>
  <si>
    <t>Подметание тротуаров и проездов</t>
  </si>
  <si>
    <t>Подметание козырьков</t>
  </si>
  <si>
    <t>Очистка свежевыпавшего снега</t>
  </si>
  <si>
    <t>Транспортировка песка от места складирования</t>
  </si>
  <si>
    <t>Посыпка территории песком</t>
  </si>
  <si>
    <t>Очистка козырька от уплотненного снега</t>
  </si>
  <si>
    <t>Очистка территории от наледи</t>
  </si>
  <si>
    <t>Уборка детских площадок от случайного мусора</t>
  </si>
  <si>
    <t>Транспортировка песка с детской площадки к месту складирования</t>
  </si>
  <si>
    <t>Выкашивание газонов газонокосилкой</t>
  </si>
  <si>
    <t>100м2</t>
  </si>
  <si>
    <t>Расчистка проезжей части во время метели и снегопада ДЗ-109Б</t>
  </si>
  <si>
    <t>Расчистка проезжей части во время метели и снегопада ДЗ-122, А-120</t>
  </si>
  <si>
    <t>Удаление снежных накатов и наледи автогрейдером ДЗ-122, А-120</t>
  </si>
  <si>
    <t>Вывоз мусора с дворов</t>
  </si>
  <si>
    <t>м2 площ.подвала</t>
  </si>
  <si>
    <t>2.</t>
  </si>
  <si>
    <t>V в год</t>
  </si>
  <si>
    <t>2.1.</t>
  </si>
  <si>
    <t>Проверка заземления плит</t>
  </si>
  <si>
    <t>1 плита</t>
  </si>
  <si>
    <t>Осмотр линий эл.сетей, арматуры оборудования подвалов</t>
  </si>
  <si>
    <t>Установка светодиодной лампы 9LED  E27</t>
  </si>
  <si>
    <t>Установка знаков самоклеющихся</t>
  </si>
  <si>
    <t>Осмотр линий электрических сетей к лифтам</t>
  </si>
  <si>
    <t>Осмотр и уборка помещения РП(РУ-0,4кВ)</t>
  </si>
  <si>
    <t>Ревизия РП (РУ-0,4)кВ</t>
  </si>
  <si>
    <t>Уборка этажных эл.шкафов</t>
  </si>
  <si>
    <t>Утилизация люминисцентных ламп</t>
  </si>
  <si>
    <t>С непредвиденными расходами 15%</t>
  </si>
  <si>
    <t>2.2.</t>
  </si>
  <si>
    <t>Уплотнение сгонов с применением льна и ФУМ ленты</t>
  </si>
  <si>
    <t>Замена основания пола(грунта) в подвале с подсыпкой грунта</t>
  </si>
  <si>
    <t>Устранение засоров канализационных стояков</t>
  </si>
  <si>
    <t xml:space="preserve">Дезинфекция подвала </t>
  </si>
  <si>
    <t>2.3.</t>
  </si>
  <si>
    <t>2.4.</t>
  </si>
  <si>
    <t xml:space="preserve">Общедомовых приборов учета тепловой энергии ГВС и отопления </t>
  </si>
  <si>
    <t>Техническое обслуживание приборов учета ГВС и отопления</t>
  </si>
  <si>
    <t>1 прибор</t>
  </si>
  <si>
    <t>Снятие показаний приборов учета ГВС и отопления</t>
  </si>
  <si>
    <t xml:space="preserve">Текущий ремонт расходомеров </t>
  </si>
  <si>
    <t>м2 общ.площ.</t>
  </si>
  <si>
    <t>2.5.</t>
  </si>
  <si>
    <t>Укрепление и регулировка дверных полотен входа в подъезд</t>
  </si>
  <si>
    <t>Укрепление оконных переплетов</t>
  </si>
  <si>
    <t>Смена навесных замков на дверях в подвальное помещение</t>
  </si>
  <si>
    <t>Очистка кровли от мусора и посторонних предметов</t>
  </si>
  <si>
    <t>Укрепление дверных полотен выхода на кровлю</t>
  </si>
  <si>
    <t>Укрепление форточек</t>
  </si>
  <si>
    <t>Укрепление мусороклапанов</t>
  </si>
  <si>
    <t>Укрепление и регулировка доводчиков</t>
  </si>
  <si>
    <t>Укрепление зонтов вентшахт</t>
  </si>
  <si>
    <t>Укрепление подвальных дверей</t>
  </si>
  <si>
    <t>Укрепление дверных проемов м/камер</t>
  </si>
  <si>
    <t>Укрепление лестничных ограждений</t>
  </si>
  <si>
    <t>Установка и разборка вентиляционных продухов в цоколях  зданий</t>
  </si>
  <si>
    <t>1 засор</t>
  </si>
  <si>
    <t>2.6.</t>
  </si>
  <si>
    <t xml:space="preserve">                                         Директор ООО"УЖКХ"                                          В.В.Коновалов</t>
  </si>
  <si>
    <r>
      <t>Адрес:</t>
    </r>
    <r>
      <rPr>
        <b/>
        <sz val="9"/>
        <rFont val="Times New Roman"/>
        <family val="1"/>
      </rPr>
      <t xml:space="preserve"> Мира 4</t>
    </r>
  </si>
  <si>
    <r>
      <t>Адрес:</t>
    </r>
    <r>
      <rPr>
        <b/>
        <sz val="9"/>
        <rFont val="Times New Roman"/>
        <family val="1"/>
      </rPr>
      <t xml:space="preserve"> Мира 5</t>
    </r>
  </si>
  <si>
    <r>
      <t>Адрес:</t>
    </r>
    <r>
      <rPr>
        <b/>
        <sz val="9"/>
        <rFont val="Times New Roman"/>
        <family val="1"/>
      </rPr>
      <t xml:space="preserve"> Мира 6</t>
    </r>
  </si>
  <si>
    <r>
      <t>Адрес:</t>
    </r>
    <r>
      <rPr>
        <b/>
        <sz val="9"/>
        <rFont val="Times New Roman"/>
        <family val="1"/>
      </rPr>
      <t xml:space="preserve"> Мира 9</t>
    </r>
  </si>
  <si>
    <r>
      <t>Адрес:</t>
    </r>
    <r>
      <rPr>
        <b/>
        <sz val="9"/>
        <rFont val="Times New Roman"/>
        <family val="1"/>
      </rPr>
      <t xml:space="preserve"> Мира 12</t>
    </r>
  </si>
  <si>
    <r>
      <t>Адрес:</t>
    </r>
    <r>
      <rPr>
        <b/>
        <sz val="9"/>
        <rFont val="Times New Roman"/>
        <family val="1"/>
      </rPr>
      <t xml:space="preserve"> Мира 14</t>
    </r>
  </si>
  <si>
    <r>
      <t>Адрес:</t>
    </r>
    <r>
      <rPr>
        <b/>
        <sz val="9"/>
        <rFont val="Times New Roman"/>
        <family val="1"/>
      </rPr>
      <t xml:space="preserve"> Мира 22</t>
    </r>
  </si>
  <si>
    <t>раз</t>
  </si>
  <si>
    <t>раз.</t>
  </si>
  <si>
    <t>Очистка тротуаров от уплотненного снега</t>
  </si>
  <si>
    <t>Экономически-обоснованный тариф</t>
  </si>
  <si>
    <t xml:space="preserve">в том числе с календарной разбивкой </t>
  </si>
  <si>
    <t>с 1 января по 30 июня 2012 года</t>
  </si>
  <si>
    <t>с 1 июля по 31 декабря 2012года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</si>
</sst>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0.000000000"/>
    <numFmt numFmtId="187" formatCode="0.0000000000"/>
    <numFmt numFmtId="188" formatCode="0.00000000"/>
    <numFmt numFmtId="189" formatCode="0.00000000000"/>
    <numFmt numFmtId="190" formatCode="0.000000000000"/>
  </numFmts>
  <fonts count="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1" fontId="1" fillId="0" borderId="1" xfId="19" applyNumberFormat="1" applyFont="1" applyFill="1" applyBorder="1" applyAlignment="1">
      <alignment horizontal="center" vertical="center"/>
      <protection/>
    </xf>
    <xf numFmtId="180" fontId="2" fillId="0" borderId="1" xfId="19" applyNumberFormat="1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2" fontId="2" fillId="0" borderId="1" xfId="23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horizontal="right" vertical="top"/>
      <protection/>
    </xf>
    <xf numFmtId="0" fontId="1" fillId="0" borderId="0" xfId="19" applyFont="1" applyFill="1" applyBorder="1" applyAlignment="1">
      <alignment horizontal="center"/>
      <protection/>
    </xf>
    <xf numFmtId="0" fontId="2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/>
      <protection/>
    </xf>
    <xf numFmtId="0" fontId="1" fillId="0" borderId="0" xfId="19" applyFont="1" applyFill="1" applyAlignment="1">
      <alignment horizontal="left"/>
      <protection/>
    </xf>
    <xf numFmtId="0" fontId="1" fillId="0" borderId="0" xfId="19" applyFont="1" applyFill="1" applyBorder="1">
      <alignment/>
      <protection/>
    </xf>
    <xf numFmtId="2" fontId="2" fillId="2" borderId="0" xfId="19" applyNumberFormat="1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right"/>
      <protection/>
    </xf>
    <xf numFmtId="0" fontId="1" fillId="0" borderId="1" xfId="19" applyFont="1" applyFill="1" applyBorder="1" applyAlignment="1">
      <alignment/>
      <protection/>
    </xf>
    <xf numFmtId="0" fontId="2" fillId="0" borderId="1" xfId="18" applyFont="1" applyFill="1" applyBorder="1" applyAlignment="1">
      <alignment horizontal="right"/>
      <protection/>
    </xf>
    <xf numFmtId="0" fontId="2" fillId="0" borderId="1" xfId="18" applyFont="1" applyFill="1" applyBorder="1" applyAlignment="1">
      <alignment horizontal="left" wrapText="1"/>
      <protection/>
    </xf>
    <xf numFmtId="2" fontId="1" fillId="0" borderId="1" xfId="19" applyNumberFormat="1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2" fontId="2" fillId="0" borderId="1" xfId="19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right"/>
      <protection/>
    </xf>
    <xf numFmtId="0" fontId="1" fillId="0" borderId="1" xfId="18" applyFont="1" applyFill="1" applyBorder="1" applyAlignment="1">
      <alignment horizontal="left" wrapText="1"/>
      <protection/>
    </xf>
    <xf numFmtId="2" fontId="1" fillId="2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center" vertical="center"/>
      <protection/>
    </xf>
    <xf numFmtId="0" fontId="5" fillId="0" borderId="1" xfId="19" applyFont="1" applyFill="1" applyBorder="1">
      <alignment/>
      <protection/>
    </xf>
    <xf numFmtId="0" fontId="5" fillId="0" borderId="1" xfId="18" applyFont="1" applyFill="1" applyBorder="1" applyAlignment="1">
      <alignment horizontal="left" wrapText="1"/>
      <protection/>
    </xf>
    <xf numFmtId="0" fontId="2" fillId="0" borderId="1" xfId="18" applyFont="1" applyFill="1" applyBorder="1" applyAlignment="1">
      <alignment horizontal="right" vertical="top"/>
      <protection/>
    </xf>
    <xf numFmtId="16" fontId="2" fillId="0" borderId="1" xfId="18" applyNumberFormat="1" applyFont="1" applyFill="1" applyBorder="1" applyAlignment="1">
      <alignment horizontal="right" vertical="top"/>
      <protection/>
    </xf>
    <xf numFmtId="0" fontId="2" fillId="0" borderId="1" xfId="18" applyFont="1" applyFill="1" applyBorder="1" applyAlignment="1">
      <alignment wrapText="1"/>
      <protection/>
    </xf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180" fontId="1" fillId="2" borderId="1" xfId="19" applyNumberFormat="1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16" fontId="1" fillId="0" borderId="1" xfId="18" applyNumberFormat="1" applyFont="1" applyFill="1" applyBorder="1" applyAlignment="1">
      <alignment horizontal="right" vertical="top"/>
      <protection/>
    </xf>
    <xf numFmtId="2" fontId="2" fillId="2" borderId="1" xfId="19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wrapText="1"/>
      <protection/>
    </xf>
    <xf numFmtId="2" fontId="2" fillId="0" borderId="1" xfId="19" applyNumberFormat="1" applyFont="1" applyFill="1" applyBorder="1" applyAlignment="1">
      <alignment horizontal="center"/>
      <protection/>
    </xf>
    <xf numFmtId="0" fontId="3" fillId="0" borderId="1" xfId="19" applyFont="1" applyFill="1" applyBorder="1">
      <alignment/>
      <protection/>
    </xf>
    <xf numFmtId="0" fontId="2" fillId="0" borderId="1" xfId="19" applyFont="1" applyFill="1" applyBorder="1" applyAlignment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right" vertical="top"/>
      <protection/>
    </xf>
    <xf numFmtId="0" fontId="1" fillId="0" borderId="1" xfId="19" applyFont="1" applyFill="1" applyBorder="1" applyAlignment="1">
      <alignment wrapText="1"/>
      <protection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right"/>
      <protection/>
    </xf>
    <xf numFmtId="0" fontId="1" fillId="0" borderId="1" xfId="19" applyFont="1" applyFill="1" applyBorder="1">
      <alignment/>
      <protection/>
    </xf>
    <xf numFmtId="180" fontId="1" fillId="2" borderId="2" xfId="0" applyNumberFormat="1" applyFont="1" applyFill="1" applyBorder="1" applyAlignment="1">
      <alignment horizontal="center" vertical="center"/>
    </xf>
    <xf numFmtId="0" fontId="1" fillId="0" borderId="1" xfId="19" applyFont="1" applyFill="1" applyBorder="1" applyAlignment="1">
      <alignment horizontal="left"/>
      <protection/>
    </xf>
    <xf numFmtId="0" fontId="1" fillId="0" borderId="1" xfId="19" applyFont="1" applyFill="1" applyBorder="1" applyAlignment="1">
      <alignment vertical="center" wrapText="1"/>
      <protection/>
    </xf>
    <xf numFmtId="1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1" xfId="19" applyFont="1" applyFill="1" applyBorder="1" applyAlignment="1">
      <alignment horizontal="right" vertical="center"/>
      <protection/>
    </xf>
    <xf numFmtId="0" fontId="5" fillId="0" borderId="1" xfId="19" applyFont="1" applyFill="1" applyBorder="1" applyAlignment="1">
      <alignment vertical="center" wrapText="1"/>
      <protection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vertical="top" wrapText="1"/>
      <protection/>
    </xf>
    <xf numFmtId="0" fontId="1" fillId="0" borderId="1" xfId="19" applyFont="1" applyFill="1" applyBorder="1" applyAlignment="1">
      <alignment horizontal="center" vertical="top" wrapText="1"/>
      <protection/>
    </xf>
    <xf numFmtId="1" fontId="1" fillId="0" borderId="1" xfId="19" applyNumberFormat="1" applyFont="1" applyFill="1" applyBorder="1" applyAlignment="1">
      <alignment horizontal="center" wrapText="1"/>
      <protection/>
    </xf>
    <xf numFmtId="0" fontId="1" fillId="0" borderId="1" xfId="19" applyFont="1" applyFill="1" applyBorder="1" applyAlignment="1">
      <alignment vertical="top" wrapText="1"/>
      <protection/>
    </xf>
    <xf numFmtId="0" fontId="1" fillId="0" borderId="1" xfId="0" applyFont="1" applyFill="1" applyBorder="1" applyAlignment="1">
      <alignment horizontal="center" wrapText="1"/>
    </xf>
    <xf numFmtId="180" fontId="1" fillId="2" borderId="1" xfId="0" applyNumberFormat="1" applyFont="1" applyFill="1" applyBorder="1" applyAlignment="1">
      <alignment horizontal="center" wrapText="1"/>
    </xf>
    <xf numFmtId="180" fontId="1" fillId="0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19" applyFont="1" applyFill="1" applyBorder="1" applyAlignment="1">
      <alignment wrapText="1"/>
      <protection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6" xfId="19" applyFont="1" applyFill="1" applyBorder="1" applyAlignment="1">
      <alignment/>
      <protection/>
    </xf>
    <xf numFmtId="0" fontId="1" fillId="0" borderId="1" xfId="19" applyFont="1" applyFill="1" applyBorder="1" applyAlignment="1">
      <alignment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center" vertical="center" wrapText="1"/>
      <protection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19" applyFont="1" applyFill="1" applyBorder="1">
      <alignment/>
      <protection/>
    </xf>
    <xf numFmtId="1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2" borderId="1" xfId="19" applyFont="1" applyFill="1" applyBorder="1" applyAlignment="1">
      <alignment horizontal="center"/>
      <protection/>
    </xf>
    <xf numFmtId="43" fontId="2" fillId="0" borderId="1" xfId="23" applyFont="1" applyFill="1" applyBorder="1" applyAlignment="1">
      <alignment horizontal="center"/>
    </xf>
    <xf numFmtId="0" fontId="3" fillId="0" borderId="1" xfId="18" applyFont="1" applyFill="1" applyBorder="1" applyAlignment="1">
      <alignment horizontal="right" vertical="top"/>
      <protection/>
    </xf>
    <xf numFmtId="0" fontId="2" fillId="2" borderId="1" xfId="19" applyFont="1" applyFill="1" applyBorder="1" applyAlignment="1">
      <alignment horizontal="center" vertical="center"/>
      <protection/>
    </xf>
    <xf numFmtId="0" fontId="2" fillId="0" borderId="1" xfId="19" applyFont="1" applyFill="1" applyBorder="1">
      <alignment/>
      <protection/>
    </xf>
    <xf numFmtId="2" fontId="2" fillId="0" borderId="1" xfId="23" applyNumberFormat="1" applyFont="1" applyFill="1" applyBorder="1" applyAlignment="1">
      <alignment horizontal="center" vertical="center"/>
    </xf>
    <xf numFmtId="0" fontId="1" fillId="0" borderId="0" xfId="19" applyFont="1" applyFill="1">
      <alignment/>
      <protection/>
    </xf>
    <xf numFmtId="43" fontId="1" fillId="0" borderId="0" xfId="19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1" fillId="2" borderId="7" xfId="0" applyFont="1" applyFill="1" applyBorder="1" applyAlignment="1">
      <alignment horizontal="center" vertical="center"/>
    </xf>
    <xf numFmtId="180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/>
    </xf>
    <xf numFmtId="18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2" fillId="0" borderId="0" xfId="19" applyFont="1" applyFill="1" applyAlignment="1">
      <alignment horizontal="center"/>
      <protection/>
    </xf>
    <xf numFmtId="0" fontId="1" fillId="0" borderId="0" xfId="19" applyFont="1" applyFill="1" applyAlignment="1">
      <alignment horizontal="center"/>
      <protection/>
    </xf>
    <xf numFmtId="0" fontId="3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/>
      <protection/>
    </xf>
    <xf numFmtId="0" fontId="2" fillId="0" borderId="1" xfId="19" applyFont="1" applyBorder="1" applyAlignment="1">
      <alignment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Border="1">
      <alignment/>
      <protection/>
    </xf>
    <xf numFmtId="0" fontId="2" fillId="0" borderId="1" xfId="19" applyFont="1" applyBorder="1">
      <alignment/>
      <protection/>
    </xf>
    <xf numFmtId="43" fontId="1" fillId="0" borderId="1" xfId="19" applyNumberFormat="1" applyFont="1" applyFill="1" applyBorder="1" applyAlignment="1">
      <alignment horizontal="center"/>
      <protection/>
    </xf>
    <xf numFmtId="43" fontId="2" fillId="0" borderId="1" xfId="19" applyNumberFormat="1" applyFont="1" applyFill="1" applyBorder="1" applyAlignment="1">
      <alignment horizontal="center"/>
      <protection/>
    </xf>
  </cellXfs>
  <cellStyles count="10">
    <cellStyle name="Normal" xfId="0"/>
    <cellStyle name="Currency" xfId="15"/>
    <cellStyle name="Currency [0]" xfId="16"/>
    <cellStyle name="Обычный_Дружбы" xfId="17"/>
    <cellStyle name="Обычный_Лист1" xfId="18"/>
    <cellStyle name="Обычный_Первых Строителей_" xfId="19"/>
    <cellStyle name="Percent" xfId="20"/>
    <cellStyle name="Comma" xfId="21"/>
    <cellStyle name="Comma [0]" xfId="22"/>
    <cellStyle name="Финансовый_Первых Строителей_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35"/>
  </sheetPr>
  <dimension ref="A1:G174"/>
  <sheetViews>
    <sheetView workbookViewId="0" topLeftCell="A1">
      <selection activeCell="F106" sqref="F106"/>
    </sheetView>
  </sheetViews>
  <sheetFormatPr defaultColWidth="9.140625" defaultRowHeight="12.75"/>
  <cols>
    <col min="1" max="1" width="4.421875" style="3" customWidth="1"/>
    <col min="2" max="2" width="40.7109375" style="3" customWidth="1"/>
    <col min="3" max="3" width="9.7109375" style="1" customWidth="1"/>
    <col min="4" max="4" width="8.8515625" style="2" customWidth="1"/>
    <col min="5" max="5" width="9.28125" style="1" customWidth="1"/>
    <col min="6" max="6" width="9.8515625" style="4" customWidth="1"/>
    <col min="7" max="7" width="11.8515625" style="3" customWidth="1"/>
    <col min="8" max="16384" width="9.140625" style="3" customWidth="1"/>
  </cols>
  <sheetData>
    <row r="1" spans="1:7" ht="12">
      <c r="A1" s="14"/>
      <c r="B1" s="14"/>
      <c r="C1" s="2"/>
      <c r="E1" s="2"/>
      <c r="F1" s="2"/>
      <c r="G1" s="15" t="s">
        <v>0</v>
      </c>
    </row>
    <row r="2" spans="1:7" ht="12">
      <c r="A2" s="134" t="s">
        <v>107</v>
      </c>
      <c r="B2" s="135"/>
      <c r="C2" s="135"/>
      <c r="D2" s="135"/>
      <c r="E2" s="135"/>
      <c r="F2" s="135"/>
      <c r="G2" s="135"/>
    </row>
    <row r="3" spans="1:7" ht="12">
      <c r="A3" s="134" t="s">
        <v>108</v>
      </c>
      <c r="B3" s="135"/>
      <c r="C3" s="135"/>
      <c r="D3" s="135"/>
      <c r="E3" s="135"/>
      <c r="F3" s="135"/>
      <c r="G3" s="135"/>
    </row>
    <row r="4" spans="1:7" ht="12">
      <c r="A4" s="14"/>
      <c r="B4" s="17" t="s">
        <v>201</v>
      </c>
      <c r="C4" s="2"/>
      <c r="E4" s="2"/>
      <c r="F4" s="2"/>
      <c r="G4" s="16"/>
    </row>
    <row r="5" spans="1:7" ht="12">
      <c r="A5" s="14"/>
      <c r="B5" s="18" t="s">
        <v>109</v>
      </c>
      <c r="C5" s="19">
        <v>6551.1</v>
      </c>
      <c r="D5" s="5"/>
      <c r="E5" s="5"/>
      <c r="F5" s="5"/>
      <c r="G5" s="16"/>
    </row>
    <row r="6" spans="1:7" ht="12">
      <c r="A6" s="14"/>
      <c r="B6" s="16"/>
      <c r="C6" s="2"/>
      <c r="E6" s="2"/>
      <c r="F6" s="2"/>
      <c r="G6" s="16"/>
    </row>
    <row r="7" spans="1:7" ht="24">
      <c r="A7" s="20" t="s">
        <v>1</v>
      </c>
      <c r="B7" s="20" t="s">
        <v>2</v>
      </c>
      <c r="C7" s="20" t="s">
        <v>3</v>
      </c>
      <c r="D7" s="6" t="s">
        <v>4</v>
      </c>
      <c r="E7" s="21" t="s">
        <v>110</v>
      </c>
      <c r="F7" s="6" t="s">
        <v>5</v>
      </c>
      <c r="G7" s="21" t="s">
        <v>106</v>
      </c>
    </row>
    <row r="8" spans="1:7" ht="12" customHeight="1">
      <c r="A8" s="10">
        <v>1</v>
      </c>
      <c r="B8" s="10">
        <v>2</v>
      </c>
      <c r="C8" s="7">
        <v>3</v>
      </c>
      <c r="D8" s="8">
        <v>4</v>
      </c>
      <c r="E8" s="7">
        <v>5</v>
      </c>
      <c r="F8" s="10">
        <v>6</v>
      </c>
      <c r="G8" s="10">
        <v>7</v>
      </c>
    </row>
    <row r="9" spans="1:7" ht="12">
      <c r="A9" s="22" t="s">
        <v>6</v>
      </c>
      <c r="B9" s="136" t="s">
        <v>7</v>
      </c>
      <c r="C9" s="137"/>
      <c r="D9" s="137"/>
      <c r="E9" s="137"/>
      <c r="F9" s="137"/>
      <c r="G9" s="10"/>
    </row>
    <row r="10" spans="1:7" ht="12">
      <c r="A10" s="24" t="s">
        <v>8</v>
      </c>
      <c r="B10" s="25" t="s">
        <v>9</v>
      </c>
      <c r="C10" s="7"/>
      <c r="D10" s="26"/>
      <c r="E10" s="26"/>
      <c r="F10" s="27"/>
      <c r="G10" s="28"/>
    </row>
    <row r="11" spans="1:7" ht="12" customHeight="1">
      <c r="A11" s="29">
        <v>1</v>
      </c>
      <c r="B11" s="30" t="s">
        <v>111</v>
      </c>
      <c r="C11" s="7" t="s">
        <v>112</v>
      </c>
      <c r="D11" s="31">
        <v>698.8</v>
      </c>
      <c r="E11" s="31">
        <v>288</v>
      </c>
      <c r="F11" s="32">
        <v>0.29</v>
      </c>
      <c r="G11" s="26">
        <f>D11*E11*F11</f>
        <v>58363.77599999999</v>
      </c>
    </row>
    <row r="12" spans="1:7" ht="12">
      <c r="A12" s="29">
        <v>2</v>
      </c>
      <c r="B12" s="30" t="s">
        <v>113</v>
      </c>
      <c r="C12" s="7" t="s">
        <v>112</v>
      </c>
      <c r="D12" s="31">
        <v>698.8</v>
      </c>
      <c r="E12" s="31">
        <v>24</v>
      </c>
      <c r="F12" s="32">
        <v>1.15</v>
      </c>
      <c r="G12" s="26">
        <f aca="true" t="shared" si="0" ref="G12:G21">D12*E12*F12</f>
        <v>19286.879999999994</v>
      </c>
    </row>
    <row r="13" spans="1:7" ht="12">
      <c r="A13" s="29">
        <v>3</v>
      </c>
      <c r="B13" s="30" t="s">
        <v>114</v>
      </c>
      <c r="C13" s="7" t="s">
        <v>112</v>
      </c>
      <c r="D13" s="31">
        <v>120</v>
      </c>
      <c r="E13" s="31">
        <v>2</v>
      </c>
      <c r="F13" s="32">
        <v>14.36</v>
      </c>
      <c r="G13" s="26">
        <f t="shared" si="0"/>
        <v>3446.3999999999996</v>
      </c>
    </row>
    <row r="14" spans="1:7" ht="12" customHeight="1">
      <c r="A14" s="29">
        <v>4</v>
      </c>
      <c r="B14" s="30" t="s">
        <v>115</v>
      </c>
      <c r="C14" s="7" t="s">
        <v>112</v>
      </c>
      <c r="D14" s="31">
        <v>70</v>
      </c>
      <c r="E14" s="31">
        <v>24</v>
      </c>
      <c r="F14" s="32">
        <v>0.93</v>
      </c>
      <c r="G14" s="26">
        <f t="shared" si="0"/>
        <v>1562.4</v>
      </c>
    </row>
    <row r="15" spans="1:7" ht="12.75" customHeight="1">
      <c r="A15" s="29">
        <v>5</v>
      </c>
      <c r="B15" s="30" t="s">
        <v>116</v>
      </c>
      <c r="C15" s="7" t="s">
        <v>112</v>
      </c>
      <c r="D15" s="31">
        <v>82</v>
      </c>
      <c r="E15" s="31">
        <v>288</v>
      </c>
      <c r="F15" s="32">
        <v>0.29</v>
      </c>
      <c r="G15" s="26">
        <f t="shared" si="0"/>
        <v>6848.639999999999</v>
      </c>
    </row>
    <row r="16" spans="1:7" ht="12.75" customHeight="1">
      <c r="A16" s="29">
        <v>6</v>
      </c>
      <c r="B16" s="30" t="s">
        <v>117</v>
      </c>
      <c r="C16" s="7" t="s">
        <v>112</v>
      </c>
      <c r="D16" s="31">
        <v>82</v>
      </c>
      <c r="E16" s="31">
        <v>14</v>
      </c>
      <c r="F16" s="32">
        <v>1.15</v>
      </c>
      <c r="G16" s="26">
        <f t="shared" si="0"/>
        <v>1320.1999999999998</v>
      </c>
    </row>
    <row r="17" spans="1:7" ht="12.75" customHeight="1">
      <c r="A17" s="29">
        <v>7</v>
      </c>
      <c r="B17" s="30" t="s">
        <v>118</v>
      </c>
      <c r="C17" s="7" t="s">
        <v>112</v>
      </c>
      <c r="D17" s="31">
        <v>1010</v>
      </c>
      <c r="E17" s="31">
        <v>2</v>
      </c>
      <c r="F17" s="32">
        <v>1.6</v>
      </c>
      <c r="G17" s="26">
        <f t="shared" si="0"/>
        <v>3232</v>
      </c>
    </row>
    <row r="18" spans="1:7" ht="12">
      <c r="A18" s="29">
        <v>8</v>
      </c>
      <c r="B18" s="30" t="s">
        <v>119</v>
      </c>
      <c r="C18" s="7" t="s">
        <v>112</v>
      </c>
      <c r="D18" s="31">
        <v>72</v>
      </c>
      <c r="E18" s="31">
        <v>2</v>
      </c>
      <c r="F18" s="32">
        <v>2.27</v>
      </c>
      <c r="G18" s="26">
        <f t="shared" si="0"/>
        <v>326.88</v>
      </c>
    </row>
    <row r="19" spans="1:7" ht="12" customHeight="1">
      <c r="A19" s="29">
        <v>9</v>
      </c>
      <c r="B19" s="30" t="s">
        <v>120</v>
      </c>
      <c r="C19" s="7" t="s">
        <v>112</v>
      </c>
      <c r="D19" s="31">
        <v>153</v>
      </c>
      <c r="E19" s="31">
        <v>12</v>
      </c>
      <c r="F19" s="32">
        <v>1.86</v>
      </c>
      <c r="G19" s="26">
        <f t="shared" si="0"/>
        <v>3414.96</v>
      </c>
    </row>
    <row r="20" spans="1:7" ht="12">
      <c r="A20" s="29">
        <v>10</v>
      </c>
      <c r="B20" s="30" t="s">
        <v>121</v>
      </c>
      <c r="C20" s="7" t="s">
        <v>112</v>
      </c>
      <c r="D20" s="31">
        <v>51</v>
      </c>
      <c r="E20" s="31">
        <v>2</v>
      </c>
      <c r="F20" s="32">
        <v>2.77</v>
      </c>
      <c r="G20" s="26">
        <f t="shared" si="0"/>
        <v>282.54</v>
      </c>
    </row>
    <row r="21" spans="1:7" ht="12">
      <c r="A21" s="29">
        <v>11</v>
      </c>
      <c r="B21" s="30" t="s">
        <v>122</v>
      </c>
      <c r="C21" s="7" t="s">
        <v>112</v>
      </c>
      <c r="D21" s="31">
        <v>42</v>
      </c>
      <c r="E21" s="31">
        <v>12</v>
      </c>
      <c r="F21" s="32">
        <v>1.2</v>
      </c>
      <c r="G21" s="26">
        <f t="shared" si="0"/>
        <v>604.8</v>
      </c>
    </row>
    <row r="22" spans="1:7" ht="12">
      <c r="A22" s="29"/>
      <c r="B22" s="33" t="s">
        <v>123</v>
      </c>
      <c r="C22" s="7"/>
      <c r="D22" s="26"/>
      <c r="E22" s="26"/>
      <c r="F22" s="27"/>
      <c r="G22" s="28">
        <f>SUM(G11:G21)</f>
        <v>98689.47599999998</v>
      </c>
    </row>
    <row r="23" spans="1:7" ht="12">
      <c r="A23" s="29"/>
      <c r="B23" s="34" t="s">
        <v>124</v>
      </c>
      <c r="C23" s="7"/>
      <c r="D23" s="26"/>
      <c r="E23" s="26"/>
      <c r="F23" s="27"/>
      <c r="G23" s="28">
        <f>G22*1.18</f>
        <v>116453.58167999997</v>
      </c>
    </row>
    <row r="24" spans="1:7" ht="12">
      <c r="A24" s="13"/>
      <c r="B24" s="34" t="s">
        <v>125</v>
      </c>
      <c r="C24" s="7" t="s">
        <v>10</v>
      </c>
      <c r="D24" s="26"/>
      <c r="E24" s="26"/>
      <c r="F24" s="27"/>
      <c r="G24" s="28">
        <f>G23/C5/12</f>
        <v>1.481348955137305</v>
      </c>
    </row>
    <row r="25" spans="1:7" ht="14.25" customHeight="1">
      <c r="A25" s="35" t="s">
        <v>11</v>
      </c>
      <c r="B25" s="25" t="s">
        <v>104</v>
      </c>
      <c r="C25" s="7"/>
      <c r="D25" s="26"/>
      <c r="E25" s="26"/>
      <c r="F25" s="27"/>
      <c r="G25" s="28"/>
    </row>
    <row r="26" spans="1:7" ht="23.25" customHeight="1">
      <c r="A26" s="13">
        <v>1</v>
      </c>
      <c r="B26" s="30" t="s">
        <v>126</v>
      </c>
      <c r="C26" s="7" t="s">
        <v>56</v>
      </c>
      <c r="D26" s="31">
        <v>9</v>
      </c>
      <c r="E26" s="31">
        <v>288</v>
      </c>
      <c r="F26" s="32">
        <v>28.24</v>
      </c>
      <c r="G26" s="26">
        <f>D26*E26*F26</f>
        <v>73198.08</v>
      </c>
    </row>
    <row r="27" spans="1:7" ht="12" customHeight="1">
      <c r="A27" s="13">
        <v>2</v>
      </c>
      <c r="B27" s="30" t="s">
        <v>127</v>
      </c>
      <c r="C27" s="7" t="s">
        <v>56</v>
      </c>
      <c r="D27" s="31">
        <v>27</v>
      </c>
      <c r="E27" s="31">
        <v>144</v>
      </c>
      <c r="F27" s="32">
        <v>2.93</v>
      </c>
      <c r="G27" s="26">
        <f>D27*E27*F27</f>
        <v>11391.84</v>
      </c>
    </row>
    <row r="28" spans="1:7" ht="12.75" customHeight="1">
      <c r="A28" s="13">
        <v>3</v>
      </c>
      <c r="B28" s="30" t="s">
        <v>128</v>
      </c>
      <c r="C28" s="7" t="s">
        <v>61</v>
      </c>
      <c r="D28" s="31">
        <v>63</v>
      </c>
      <c r="E28" s="31">
        <v>6</v>
      </c>
      <c r="F28" s="32">
        <v>2.27</v>
      </c>
      <c r="G28" s="26">
        <f>D28*E28*F28</f>
        <v>858.0600000000001</v>
      </c>
    </row>
    <row r="29" spans="1:7" ht="13.5" customHeight="1">
      <c r="A29" s="13">
        <v>4</v>
      </c>
      <c r="B29" s="30" t="s">
        <v>129</v>
      </c>
      <c r="C29" s="7" t="s">
        <v>26</v>
      </c>
      <c r="D29" s="31">
        <v>35</v>
      </c>
      <c r="E29" s="31">
        <v>24</v>
      </c>
      <c r="F29" s="32">
        <v>6.54</v>
      </c>
      <c r="G29" s="26">
        <f>D29*E29*F29</f>
        <v>5493.6</v>
      </c>
    </row>
    <row r="30" spans="1:7" ht="12">
      <c r="A30" s="13"/>
      <c r="B30" s="34" t="s">
        <v>123</v>
      </c>
      <c r="C30" s="7"/>
      <c r="D30" s="26"/>
      <c r="E30" s="26"/>
      <c r="F30" s="27"/>
      <c r="G30" s="28">
        <f>G26+G27+G28+G29</f>
        <v>90941.58</v>
      </c>
    </row>
    <row r="31" spans="1:7" ht="14.25" customHeight="1">
      <c r="A31" s="13"/>
      <c r="B31" s="34" t="s">
        <v>130</v>
      </c>
      <c r="C31" s="7"/>
      <c r="D31" s="26"/>
      <c r="E31" s="26"/>
      <c r="F31" s="27"/>
      <c r="G31" s="28">
        <f>G30*1.18</f>
        <v>107311.0644</v>
      </c>
    </row>
    <row r="32" spans="1:7" ht="12">
      <c r="A32" s="13"/>
      <c r="B32" s="34" t="s">
        <v>125</v>
      </c>
      <c r="C32" s="7" t="s">
        <v>10</v>
      </c>
      <c r="D32" s="7"/>
      <c r="E32" s="26"/>
      <c r="F32" s="27"/>
      <c r="G32" s="28">
        <f>G31/C5/12</f>
        <v>1.3650514722718323</v>
      </c>
    </row>
    <row r="33" spans="1:7" ht="12" customHeight="1">
      <c r="A33" s="36" t="s">
        <v>13</v>
      </c>
      <c r="B33" s="37" t="s">
        <v>12</v>
      </c>
      <c r="C33" s="7" t="s">
        <v>10</v>
      </c>
      <c r="D33" s="31">
        <f>C5</f>
        <v>6551.1</v>
      </c>
      <c r="E33" s="26"/>
      <c r="F33" s="11">
        <v>1.09</v>
      </c>
      <c r="G33" s="28">
        <f>F33*D33*12</f>
        <v>85688.388</v>
      </c>
    </row>
    <row r="34" spans="1:7" ht="12" customHeight="1">
      <c r="A34" s="35" t="s">
        <v>15</v>
      </c>
      <c r="B34" s="37" t="s">
        <v>14</v>
      </c>
      <c r="C34" s="7" t="s">
        <v>10</v>
      </c>
      <c r="D34" s="31">
        <f>C5</f>
        <v>6551.1</v>
      </c>
      <c r="E34" s="26"/>
      <c r="F34" s="11">
        <v>0.12</v>
      </c>
      <c r="G34" s="28">
        <f>F34*D34*12</f>
        <v>9433.584</v>
      </c>
    </row>
    <row r="35" spans="1:7" ht="12" customHeight="1">
      <c r="A35" s="35" t="s">
        <v>17</v>
      </c>
      <c r="B35" s="37" t="s">
        <v>16</v>
      </c>
      <c r="C35" s="7"/>
      <c r="D35" s="26"/>
      <c r="E35" s="26"/>
      <c r="F35" s="27"/>
      <c r="G35" s="28"/>
    </row>
    <row r="36" spans="1:7" ht="12" customHeight="1">
      <c r="A36" s="13">
        <v>1</v>
      </c>
      <c r="B36" s="38" t="s">
        <v>131</v>
      </c>
      <c r="C36" s="39" t="s">
        <v>79</v>
      </c>
      <c r="D36" s="31">
        <v>312</v>
      </c>
      <c r="E36" s="31">
        <v>1</v>
      </c>
      <c r="F36" s="40">
        <v>1.72</v>
      </c>
      <c r="G36" s="26">
        <f>D36*E36*F36</f>
        <v>536.64</v>
      </c>
    </row>
    <row r="37" spans="1:7" ht="12">
      <c r="A37" s="13">
        <v>2</v>
      </c>
      <c r="B37" s="38" t="s">
        <v>132</v>
      </c>
      <c r="C37" s="41" t="s">
        <v>79</v>
      </c>
      <c r="D37" s="31">
        <v>312</v>
      </c>
      <c r="E37" s="31">
        <v>28</v>
      </c>
      <c r="F37" s="40">
        <v>0.14</v>
      </c>
      <c r="G37" s="26">
        <f aca="true" t="shared" si="1" ref="G37:G58">D37*E37*F37</f>
        <v>1223.0400000000002</v>
      </c>
    </row>
    <row r="38" spans="1:7" ht="12.75" customHeight="1">
      <c r="A38" s="13">
        <v>3</v>
      </c>
      <c r="B38" s="38" t="s">
        <v>133</v>
      </c>
      <c r="C38" s="41" t="s">
        <v>79</v>
      </c>
      <c r="D38" s="31">
        <v>312</v>
      </c>
      <c r="E38" s="31">
        <v>10</v>
      </c>
      <c r="F38" s="40">
        <v>0.69</v>
      </c>
      <c r="G38" s="26">
        <f t="shared" si="1"/>
        <v>2152.7999999999997</v>
      </c>
    </row>
    <row r="39" spans="1:7" ht="12.75" customHeight="1">
      <c r="A39" s="13">
        <v>4</v>
      </c>
      <c r="B39" s="38" t="s">
        <v>210</v>
      </c>
      <c r="C39" s="41" t="s">
        <v>79</v>
      </c>
      <c r="D39" s="31">
        <v>412</v>
      </c>
      <c r="E39" s="31">
        <v>12</v>
      </c>
      <c r="F39" s="40">
        <v>0.69</v>
      </c>
      <c r="G39" s="26">
        <f>D39*E39*F39</f>
        <v>3411.3599999999997</v>
      </c>
    </row>
    <row r="40" spans="1:7" ht="12">
      <c r="A40" s="13">
        <v>5</v>
      </c>
      <c r="B40" s="38" t="s">
        <v>134</v>
      </c>
      <c r="C40" s="41" t="s">
        <v>135</v>
      </c>
      <c r="D40" s="31">
        <v>6</v>
      </c>
      <c r="E40" s="31">
        <v>245</v>
      </c>
      <c r="F40" s="40">
        <v>3.28</v>
      </c>
      <c r="G40" s="26">
        <f t="shared" si="1"/>
        <v>4821.599999999999</v>
      </c>
    </row>
    <row r="41" spans="1:7" ht="12">
      <c r="A41" s="13">
        <v>6</v>
      </c>
      <c r="B41" s="38" t="s">
        <v>136</v>
      </c>
      <c r="C41" s="41" t="s">
        <v>79</v>
      </c>
      <c r="D41" s="31">
        <v>589</v>
      </c>
      <c r="E41" s="31">
        <v>1</v>
      </c>
      <c r="F41" s="40">
        <v>1.2</v>
      </c>
      <c r="G41" s="26">
        <f t="shared" si="1"/>
        <v>706.8</v>
      </c>
    </row>
    <row r="42" spans="1:7" ht="12">
      <c r="A42" s="13">
        <v>7</v>
      </c>
      <c r="B42" s="38" t="s">
        <v>137</v>
      </c>
      <c r="C42" s="41" t="s">
        <v>79</v>
      </c>
      <c r="D42" s="31">
        <v>589</v>
      </c>
      <c r="E42" s="31">
        <v>122</v>
      </c>
      <c r="F42" s="40">
        <v>0.06</v>
      </c>
      <c r="G42" s="26">
        <f t="shared" si="1"/>
        <v>4311.48</v>
      </c>
    </row>
    <row r="43" spans="1:7" ht="12">
      <c r="A43" s="13">
        <v>8</v>
      </c>
      <c r="B43" s="38" t="s">
        <v>138</v>
      </c>
      <c r="C43" s="41" t="s">
        <v>139</v>
      </c>
      <c r="D43" s="31">
        <v>0.6</v>
      </c>
      <c r="E43" s="31">
        <v>3</v>
      </c>
      <c r="F43" s="40">
        <v>11.29</v>
      </c>
      <c r="G43" s="26">
        <f t="shared" si="1"/>
        <v>20.321999999999996</v>
      </c>
    </row>
    <row r="44" spans="1:7" ht="13.5" customHeight="1">
      <c r="A44" s="13">
        <v>9</v>
      </c>
      <c r="B44" s="38" t="s">
        <v>140</v>
      </c>
      <c r="C44" s="41" t="s">
        <v>135</v>
      </c>
      <c r="D44" s="31">
        <v>6</v>
      </c>
      <c r="E44" s="31">
        <v>1</v>
      </c>
      <c r="F44" s="40">
        <v>2.37</v>
      </c>
      <c r="G44" s="26">
        <f t="shared" si="1"/>
        <v>14.22</v>
      </c>
    </row>
    <row r="45" spans="1:7" ht="13.5" customHeight="1">
      <c r="A45" s="13">
        <v>10</v>
      </c>
      <c r="B45" s="38" t="s">
        <v>141</v>
      </c>
      <c r="C45" s="41" t="s">
        <v>79</v>
      </c>
      <c r="D45" s="31">
        <v>509</v>
      </c>
      <c r="E45" s="31">
        <v>122</v>
      </c>
      <c r="F45" s="40">
        <v>0.14</v>
      </c>
      <c r="G45" s="26">
        <f t="shared" si="1"/>
        <v>8693.720000000001</v>
      </c>
    </row>
    <row r="46" spans="1:7" ht="12.75" customHeight="1">
      <c r="A46" s="13">
        <v>11</v>
      </c>
      <c r="B46" s="38" t="s">
        <v>142</v>
      </c>
      <c r="C46" s="41" t="s">
        <v>79</v>
      </c>
      <c r="D46" s="31">
        <v>90</v>
      </c>
      <c r="E46" s="31">
        <v>28</v>
      </c>
      <c r="F46" s="40">
        <v>0.14</v>
      </c>
      <c r="G46" s="26">
        <f t="shared" si="1"/>
        <v>352.8</v>
      </c>
    </row>
    <row r="47" spans="1:7" ht="12">
      <c r="A47" s="13">
        <v>12</v>
      </c>
      <c r="B47" s="38" t="s">
        <v>143</v>
      </c>
      <c r="C47" s="41" t="s">
        <v>79</v>
      </c>
      <c r="D47" s="31">
        <v>412</v>
      </c>
      <c r="E47" s="31">
        <v>25</v>
      </c>
      <c r="F47" s="40">
        <v>0.69</v>
      </c>
      <c r="G47" s="26">
        <f t="shared" si="1"/>
        <v>7106.999999999999</v>
      </c>
    </row>
    <row r="48" spans="1:7" ht="12">
      <c r="A48" s="13">
        <v>13</v>
      </c>
      <c r="B48" s="38" t="s">
        <v>144</v>
      </c>
      <c r="C48" s="41" t="s">
        <v>139</v>
      </c>
      <c r="D48" s="31">
        <v>1.5</v>
      </c>
      <c r="E48" s="31">
        <v>36</v>
      </c>
      <c r="F48" s="40">
        <v>11.29</v>
      </c>
      <c r="G48" s="26">
        <f t="shared" si="1"/>
        <v>609.66</v>
      </c>
    </row>
    <row r="49" spans="1:7" ht="12">
      <c r="A49" s="13">
        <v>14</v>
      </c>
      <c r="B49" s="38" t="s">
        <v>145</v>
      </c>
      <c r="C49" s="41" t="s">
        <v>79</v>
      </c>
      <c r="D49" s="31">
        <v>412</v>
      </c>
      <c r="E49" s="31">
        <v>36</v>
      </c>
      <c r="F49" s="40">
        <v>0.15</v>
      </c>
      <c r="G49" s="26">
        <f t="shared" si="1"/>
        <v>2224.7999999999997</v>
      </c>
    </row>
    <row r="50" spans="1:7" ht="12">
      <c r="A50" s="13">
        <v>15</v>
      </c>
      <c r="B50" s="38" t="s">
        <v>146</v>
      </c>
      <c r="C50" s="41" t="s">
        <v>79</v>
      </c>
      <c r="D50" s="31">
        <v>90</v>
      </c>
      <c r="E50" s="31">
        <v>5</v>
      </c>
      <c r="F50" s="40">
        <v>2.02</v>
      </c>
      <c r="G50" s="26">
        <f t="shared" si="1"/>
        <v>909</v>
      </c>
    </row>
    <row r="51" spans="1:7" ht="12">
      <c r="A51" s="13">
        <v>16</v>
      </c>
      <c r="B51" s="38" t="s">
        <v>147</v>
      </c>
      <c r="C51" s="41" t="s">
        <v>79</v>
      </c>
      <c r="D51" s="31">
        <v>28</v>
      </c>
      <c r="E51" s="31">
        <v>2</v>
      </c>
      <c r="F51" s="40">
        <v>4.8</v>
      </c>
      <c r="G51" s="26">
        <f t="shared" si="1"/>
        <v>268.8</v>
      </c>
    </row>
    <row r="52" spans="1:7" ht="14.25" customHeight="1">
      <c r="A52" s="13">
        <v>17</v>
      </c>
      <c r="B52" s="38" t="s">
        <v>148</v>
      </c>
      <c r="C52" s="41" t="s">
        <v>79</v>
      </c>
      <c r="D52" s="31">
        <v>2865</v>
      </c>
      <c r="E52" s="31">
        <v>72</v>
      </c>
      <c r="F52" s="40">
        <v>0.06</v>
      </c>
      <c r="G52" s="26">
        <f t="shared" si="1"/>
        <v>12376.8</v>
      </c>
    </row>
    <row r="53" spans="1:7" ht="25.5" customHeight="1">
      <c r="A53" s="13">
        <v>18</v>
      </c>
      <c r="B53" s="42" t="s">
        <v>149</v>
      </c>
      <c r="C53" s="43" t="s">
        <v>139</v>
      </c>
      <c r="D53" s="31">
        <v>1.5</v>
      </c>
      <c r="E53" s="31">
        <v>1</v>
      </c>
      <c r="F53" s="44">
        <v>11.29</v>
      </c>
      <c r="G53" s="26">
        <f t="shared" si="1"/>
        <v>16.935</v>
      </c>
    </row>
    <row r="54" spans="1:7" ht="11.25" customHeight="1">
      <c r="A54" s="13">
        <v>19</v>
      </c>
      <c r="B54" s="45" t="s">
        <v>150</v>
      </c>
      <c r="C54" s="46" t="s">
        <v>151</v>
      </c>
      <c r="D54" s="31">
        <v>25.95</v>
      </c>
      <c r="E54" s="31">
        <v>3</v>
      </c>
      <c r="F54" s="47">
        <v>27.3</v>
      </c>
      <c r="G54" s="26">
        <f t="shared" si="1"/>
        <v>2125.305</v>
      </c>
    </row>
    <row r="55" spans="1:7" ht="24.75" customHeight="1">
      <c r="A55" s="13">
        <v>20</v>
      </c>
      <c r="B55" s="45" t="s">
        <v>152</v>
      </c>
      <c r="C55" s="46" t="s">
        <v>30</v>
      </c>
      <c r="D55" s="48">
        <v>0.65</v>
      </c>
      <c r="E55" s="31">
        <v>2</v>
      </c>
      <c r="F55" s="47">
        <v>666.64</v>
      </c>
      <c r="G55" s="26">
        <f t="shared" si="1"/>
        <v>866.6320000000001</v>
      </c>
    </row>
    <row r="56" spans="1:7" ht="24">
      <c r="A56" s="13">
        <v>21</v>
      </c>
      <c r="B56" s="45" t="s">
        <v>153</v>
      </c>
      <c r="C56" s="46" t="s">
        <v>30</v>
      </c>
      <c r="D56" s="48">
        <v>0.65</v>
      </c>
      <c r="E56" s="31">
        <v>6</v>
      </c>
      <c r="F56" s="47">
        <v>506.11</v>
      </c>
      <c r="G56" s="26">
        <f t="shared" si="1"/>
        <v>1973.8290000000002</v>
      </c>
    </row>
    <row r="57" spans="1:7" ht="24">
      <c r="A57" s="13">
        <v>22</v>
      </c>
      <c r="B57" s="45" t="s">
        <v>154</v>
      </c>
      <c r="C57" s="46" t="s">
        <v>30</v>
      </c>
      <c r="D57" s="48">
        <v>0.65</v>
      </c>
      <c r="E57" s="31">
        <v>5</v>
      </c>
      <c r="F57" s="47">
        <v>789.32</v>
      </c>
      <c r="G57" s="26">
        <f t="shared" si="1"/>
        <v>2565.29</v>
      </c>
    </row>
    <row r="58" spans="1:7" ht="13.5" customHeight="1">
      <c r="A58" s="13">
        <v>23</v>
      </c>
      <c r="B58" s="49" t="s">
        <v>155</v>
      </c>
      <c r="C58" s="46" t="s">
        <v>65</v>
      </c>
      <c r="D58" s="31">
        <v>2.2</v>
      </c>
      <c r="E58" s="31">
        <v>1</v>
      </c>
      <c r="F58" s="50">
        <v>208.49</v>
      </c>
      <c r="G58" s="26">
        <f t="shared" si="1"/>
        <v>458.67800000000005</v>
      </c>
    </row>
    <row r="59" spans="1:7" ht="13.5" customHeight="1">
      <c r="A59" s="13"/>
      <c r="B59" s="34" t="s">
        <v>123</v>
      </c>
      <c r="C59" s="46" t="s">
        <v>103</v>
      </c>
      <c r="D59" s="26"/>
      <c r="E59" s="26"/>
      <c r="F59" s="51"/>
      <c r="G59" s="28">
        <f>SUM(G36:G58)</f>
        <v>57747.511</v>
      </c>
    </row>
    <row r="60" spans="1:7" ht="14.25" customHeight="1">
      <c r="A60" s="13"/>
      <c r="B60" s="34" t="s">
        <v>130</v>
      </c>
      <c r="C60" s="46"/>
      <c r="D60" s="26"/>
      <c r="E60" s="26"/>
      <c r="F60" s="51"/>
      <c r="G60" s="28">
        <f>G59*1.18</f>
        <v>68142.06297999999</v>
      </c>
    </row>
    <row r="61" spans="1:7" ht="12">
      <c r="A61" s="52"/>
      <c r="B61" s="34" t="s">
        <v>125</v>
      </c>
      <c r="C61" s="7" t="s">
        <v>10</v>
      </c>
      <c r="D61" s="26"/>
      <c r="E61" s="26"/>
      <c r="F61" s="51"/>
      <c r="G61" s="28">
        <f>G60/C5/12</f>
        <v>0.8668017963904279</v>
      </c>
    </row>
    <row r="62" spans="1:7" ht="12">
      <c r="A62" s="36" t="s">
        <v>105</v>
      </c>
      <c r="B62" s="37" t="s">
        <v>18</v>
      </c>
      <c r="C62" s="7" t="s">
        <v>156</v>
      </c>
      <c r="D62" s="53">
        <v>1943</v>
      </c>
      <c r="E62" s="26"/>
      <c r="F62" s="27">
        <v>0.68</v>
      </c>
      <c r="G62" s="28">
        <f>F62*D62*12</f>
        <v>15854.880000000001</v>
      </c>
    </row>
    <row r="63" spans="1:7" ht="13.5" customHeight="1">
      <c r="A63" s="22"/>
      <c r="B63" s="54"/>
      <c r="C63" s="7" t="s">
        <v>10</v>
      </c>
      <c r="D63" s="26"/>
      <c r="E63" s="26"/>
      <c r="F63" s="7"/>
      <c r="G63" s="55">
        <f>G62/C5/12</f>
        <v>0.2016821602478973</v>
      </c>
    </row>
    <row r="64" spans="1:7" ht="13.5" customHeight="1">
      <c r="A64" s="22" t="s">
        <v>157</v>
      </c>
      <c r="B64" s="56" t="s">
        <v>23</v>
      </c>
      <c r="C64" s="27"/>
      <c r="D64" s="9" t="s">
        <v>158</v>
      </c>
      <c r="E64" s="9"/>
      <c r="F64" s="7"/>
      <c r="G64" s="10"/>
    </row>
    <row r="65" spans="1:7" ht="12">
      <c r="A65" s="22" t="s">
        <v>159</v>
      </c>
      <c r="B65" s="57" t="s">
        <v>24</v>
      </c>
      <c r="C65" s="58"/>
      <c r="D65" s="9"/>
      <c r="E65" s="9"/>
      <c r="F65" s="7"/>
      <c r="G65" s="10"/>
    </row>
    <row r="66" spans="1:7" ht="11.25" customHeight="1">
      <c r="A66" s="59">
        <v>1</v>
      </c>
      <c r="B66" s="60" t="s">
        <v>25</v>
      </c>
      <c r="C66" s="61" t="s">
        <v>26</v>
      </c>
      <c r="D66" s="62">
        <v>180</v>
      </c>
      <c r="E66" s="61"/>
      <c r="F66" s="63">
        <v>23.74</v>
      </c>
      <c r="G66" s="64">
        <f>D66*F66</f>
        <v>4273.2</v>
      </c>
    </row>
    <row r="67" spans="1:7" ht="12">
      <c r="A67" s="59">
        <v>2</v>
      </c>
      <c r="B67" s="60" t="s">
        <v>27</v>
      </c>
      <c r="C67" s="61" t="s">
        <v>26</v>
      </c>
      <c r="D67" s="62">
        <v>15</v>
      </c>
      <c r="E67" s="61"/>
      <c r="F67" s="63">
        <v>62.95</v>
      </c>
      <c r="G67" s="64">
        <f aca="true" t="shared" si="2" ref="G67:G80">D67*F67</f>
        <v>944.25</v>
      </c>
    </row>
    <row r="68" spans="1:7" ht="12" customHeight="1">
      <c r="A68" s="65">
        <v>3</v>
      </c>
      <c r="B68" s="66" t="s">
        <v>160</v>
      </c>
      <c r="C68" s="61" t="s">
        <v>161</v>
      </c>
      <c r="D68" s="62">
        <v>138</v>
      </c>
      <c r="E68" s="61"/>
      <c r="F68" s="63">
        <v>12.64</v>
      </c>
      <c r="G68" s="64">
        <f t="shared" si="2"/>
        <v>1744.3200000000002</v>
      </c>
    </row>
    <row r="69" spans="1:7" ht="12" customHeight="1">
      <c r="A69" s="59">
        <v>4</v>
      </c>
      <c r="B69" s="66" t="s">
        <v>28</v>
      </c>
      <c r="C69" s="61" t="s">
        <v>29</v>
      </c>
      <c r="D69" s="62">
        <v>138</v>
      </c>
      <c r="E69" s="61"/>
      <c r="F69" s="63">
        <v>12.64</v>
      </c>
      <c r="G69" s="64">
        <f t="shared" si="2"/>
        <v>1744.3200000000002</v>
      </c>
    </row>
    <row r="70" spans="1:7" ht="24">
      <c r="A70" s="59">
        <v>5</v>
      </c>
      <c r="B70" s="60" t="s">
        <v>162</v>
      </c>
      <c r="C70" s="61" t="s">
        <v>30</v>
      </c>
      <c r="D70" s="67">
        <v>1.943</v>
      </c>
      <c r="E70" s="61"/>
      <c r="F70" s="63">
        <v>1264.03</v>
      </c>
      <c r="G70" s="64">
        <f t="shared" si="2"/>
        <v>2456.01029</v>
      </c>
    </row>
    <row r="71" spans="1:7" ht="13.5" customHeight="1">
      <c r="A71" s="65">
        <v>6</v>
      </c>
      <c r="B71" s="68" t="s">
        <v>31</v>
      </c>
      <c r="C71" s="61" t="s">
        <v>32</v>
      </c>
      <c r="D71" s="62">
        <v>0.45</v>
      </c>
      <c r="E71" s="61"/>
      <c r="F71" s="63">
        <v>1422.03</v>
      </c>
      <c r="G71" s="64">
        <f t="shared" si="2"/>
        <v>639.9135</v>
      </c>
    </row>
    <row r="72" spans="1:7" ht="12.75" customHeight="1">
      <c r="A72" s="59">
        <v>7</v>
      </c>
      <c r="B72" s="60" t="s">
        <v>33</v>
      </c>
      <c r="C72" s="61" t="s">
        <v>34</v>
      </c>
      <c r="D72" s="62">
        <v>1</v>
      </c>
      <c r="E72" s="61"/>
      <c r="F72" s="63">
        <v>15.33</v>
      </c>
      <c r="G72" s="64">
        <f t="shared" si="2"/>
        <v>15.33</v>
      </c>
    </row>
    <row r="73" spans="1:7" ht="12" customHeight="1">
      <c r="A73" s="59">
        <v>8</v>
      </c>
      <c r="B73" s="60" t="s">
        <v>163</v>
      </c>
      <c r="C73" s="61" t="s">
        <v>35</v>
      </c>
      <c r="D73" s="61"/>
      <c r="E73" s="61"/>
      <c r="F73" s="63">
        <v>126.01</v>
      </c>
      <c r="G73" s="64">
        <f t="shared" si="2"/>
        <v>0</v>
      </c>
    </row>
    <row r="74" spans="1:7" ht="11.25" customHeight="1">
      <c r="A74" s="59">
        <v>9</v>
      </c>
      <c r="B74" s="60" t="s">
        <v>164</v>
      </c>
      <c r="C74" s="61" t="s">
        <v>36</v>
      </c>
      <c r="D74" s="61"/>
      <c r="E74" s="61"/>
      <c r="F74" s="63">
        <v>25.81</v>
      </c>
      <c r="G74" s="64">
        <f t="shared" si="2"/>
        <v>0</v>
      </c>
    </row>
    <row r="75" spans="1:7" ht="11.25" customHeight="1">
      <c r="A75" s="59">
        <v>10</v>
      </c>
      <c r="B75" s="60" t="s">
        <v>165</v>
      </c>
      <c r="C75" s="61" t="s">
        <v>26</v>
      </c>
      <c r="D75" s="61"/>
      <c r="E75" s="61"/>
      <c r="F75" s="63">
        <v>79</v>
      </c>
      <c r="G75" s="64">
        <f t="shared" si="2"/>
        <v>0</v>
      </c>
    </row>
    <row r="76" spans="1:7" ht="12">
      <c r="A76" s="59">
        <v>11</v>
      </c>
      <c r="B76" s="69" t="s">
        <v>38</v>
      </c>
      <c r="C76" s="61" t="s">
        <v>39</v>
      </c>
      <c r="D76" s="70">
        <v>2</v>
      </c>
      <c r="E76" s="61"/>
      <c r="F76" s="71">
        <v>342.87</v>
      </c>
      <c r="G76" s="64">
        <f>D76*F76</f>
        <v>685.74</v>
      </c>
    </row>
    <row r="77" spans="1:7" ht="12" customHeight="1">
      <c r="A77" s="72">
        <v>12</v>
      </c>
      <c r="B77" s="60" t="s">
        <v>166</v>
      </c>
      <c r="C77" s="61" t="s">
        <v>61</v>
      </c>
      <c r="D77" s="62">
        <v>14.04</v>
      </c>
      <c r="E77" s="61"/>
      <c r="F77" s="63">
        <v>34.6</v>
      </c>
      <c r="G77" s="64">
        <f t="shared" si="2"/>
        <v>485.784</v>
      </c>
    </row>
    <row r="78" spans="1:7" ht="12">
      <c r="A78" s="59">
        <v>13</v>
      </c>
      <c r="B78" s="60" t="s">
        <v>167</v>
      </c>
      <c r="C78" s="61" t="s">
        <v>26</v>
      </c>
      <c r="D78" s="62">
        <v>2</v>
      </c>
      <c r="E78" s="61"/>
      <c r="F78" s="63">
        <v>662.03</v>
      </c>
      <c r="G78" s="64">
        <f t="shared" si="2"/>
        <v>1324.06</v>
      </c>
    </row>
    <row r="79" spans="1:7" ht="12" customHeight="1">
      <c r="A79" s="59">
        <v>14</v>
      </c>
      <c r="B79" s="69" t="s">
        <v>168</v>
      </c>
      <c r="C79" s="61" t="s">
        <v>26</v>
      </c>
      <c r="D79" s="62">
        <v>45</v>
      </c>
      <c r="E79" s="61"/>
      <c r="F79" s="63">
        <v>3.79</v>
      </c>
      <c r="G79" s="64">
        <f t="shared" si="2"/>
        <v>170.55</v>
      </c>
    </row>
    <row r="80" spans="1:7" ht="12">
      <c r="A80" s="72">
        <v>15</v>
      </c>
      <c r="B80" s="60" t="s">
        <v>169</v>
      </c>
      <c r="C80" s="61" t="s">
        <v>37</v>
      </c>
      <c r="D80" s="62">
        <v>15</v>
      </c>
      <c r="E80" s="61"/>
      <c r="F80" s="63">
        <v>20</v>
      </c>
      <c r="G80" s="64">
        <f t="shared" si="2"/>
        <v>300</v>
      </c>
    </row>
    <row r="81" spans="1:7" ht="12">
      <c r="A81" s="66"/>
      <c r="B81" s="73" t="s">
        <v>123</v>
      </c>
      <c r="C81" s="61"/>
      <c r="D81" s="74"/>
      <c r="E81" s="74"/>
      <c r="F81" s="75"/>
      <c r="G81" s="75">
        <f>SUM(G66:G80)</f>
        <v>14783.477789999999</v>
      </c>
    </row>
    <row r="82" spans="1:7" ht="12">
      <c r="A82" s="66"/>
      <c r="B82" s="73" t="s">
        <v>170</v>
      </c>
      <c r="C82" s="76"/>
      <c r="D82" s="77"/>
      <c r="E82" s="77"/>
      <c r="F82" s="78"/>
      <c r="G82" s="78">
        <f>G81*1.15</f>
        <v>17000.9994585</v>
      </c>
    </row>
    <row r="83" spans="1:7" ht="12">
      <c r="A83" s="66"/>
      <c r="B83" s="73" t="s">
        <v>130</v>
      </c>
      <c r="C83" s="79"/>
      <c r="D83" s="79"/>
      <c r="E83" s="79"/>
      <c r="F83" s="80"/>
      <c r="G83" s="81">
        <f>G82*1.18</f>
        <v>20061.179361029997</v>
      </c>
    </row>
    <row r="84" spans="1:7" ht="12">
      <c r="A84" s="66"/>
      <c r="B84" s="33" t="s">
        <v>125</v>
      </c>
      <c r="C84" s="7" t="s">
        <v>10</v>
      </c>
      <c r="D84" s="10"/>
      <c r="E84" s="10"/>
      <c r="F84" s="10"/>
      <c r="G84" s="55">
        <f>G83/C5/12</f>
        <v>0.25518843350773146</v>
      </c>
    </row>
    <row r="85" spans="1:7" ht="14.25" customHeight="1">
      <c r="A85" s="22" t="s">
        <v>171</v>
      </c>
      <c r="B85" s="82" t="s">
        <v>40</v>
      </c>
      <c r="C85" s="83"/>
      <c r="D85" s="9" t="s">
        <v>158</v>
      </c>
      <c r="E85" s="10"/>
      <c r="F85" s="84"/>
      <c r="G85" s="10"/>
    </row>
    <row r="86" spans="1:7" ht="12.75" customHeight="1">
      <c r="A86" s="66">
        <v>1</v>
      </c>
      <c r="B86" s="85" t="s">
        <v>41</v>
      </c>
      <c r="C86" s="86" t="s">
        <v>42</v>
      </c>
      <c r="D86" s="87">
        <v>28.883</v>
      </c>
      <c r="E86" s="88"/>
      <c r="F86" s="89">
        <v>632.01</v>
      </c>
      <c r="G86" s="90">
        <f>D86*F86</f>
        <v>18254.34483</v>
      </c>
    </row>
    <row r="87" spans="1:7" ht="14.25" customHeight="1">
      <c r="A87" s="66">
        <v>2</v>
      </c>
      <c r="B87" s="85" t="s">
        <v>43</v>
      </c>
      <c r="C87" s="86" t="s">
        <v>44</v>
      </c>
      <c r="D87" s="89">
        <v>6</v>
      </c>
      <c r="E87" s="88"/>
      <c r="F87" s="89">
        <v>237.65</v>
      </c>
      <c r="G87" s="90">
        <f aca="true" t="shared" si="3" ref="G87:G104">D87*F87</f>
        <v>1425.9</v>
      </c>
    </row>
    <row r="88" spans="1:7" ht="13.5" customHeight="1">
      <c r="A88" s="66">
        <v>3</v>
      </c>
      <c r="B88" s="85" t="s">
        <v>45</v>
      </c>
      <c r="C88" s="86" t="s">
        <v>44</v>
      </c>
      <c r="D88" s="89">
        <v>4</v>
      </c>
      <c r="E88" s="88"/>
      <c r="F88" s="89">
        <v>264.4</v>
      </c>
      <c r="G88" s="90">
        <f t="shared" si="3"/>
        <v>1057.6</v>
      </c>
    </row>
    <row r="89" spans="1:7" ht="13.5" customHeight="1">
      <c r="A89" s="66">
        <v>4</v>
      </c>
      <c r="B89" s="85" t="s">
        <v>172</v>
      </c>
      <c r="C89" s="86" t="s">
        <v>46</v>
      </c>
      <c r="D89" s="89">
        <v>20</v>
      </c>
      <c r="E89" s="88"/>
      <c r="F89" s="89">
        <v>23.9</v>
      </c>
      <c r="G89" s="90">
        <f t="shared" si="3"/>
        <v>478</v>
      </c>
    </row>
    <row r="90" spans="1:7" ht="12">
      <c r="A90" s="66">
        <v>5</v>
      </c>
      <c r="B90" s="85" t="s">
        <v>47</v>
      </c>
      <c r="C90" s="86" t="s">
        <v>48</v>
      </c>
      <c r="D90" s="89">
        <v>50</v>
      </c>
      <c r="E90" s="88"/>
      <c r="F90" s="89">
        <v>44.44</v>
      </c>
      <c r="G90" s="90">
        <f t="shared" si="3"/>
        <v>2222</v>
      </c>
    </row>
    <row r="91" spans="1:7" ht="12.75" customHeight="1">
      <c r="A91" s="66">
        <v>6</v>
      </c>
      <c r="B91" s="85" t="s">
        <v>49</v>
      </c>
      <c r="C91" s="86" t="s">
        <v>50</v>
      </c>
      <c r="D91" s="89"/>
      <c r="E91" s="88"/>
      <c r="F91" s="89">
        <v>222.42</v>
      </c>
      <c r="G91" s="90">
        <f t="shared" si="3"/>
        <v>0</v>
      </c>
    </row>
    <row r="92" spans="1:7" ht="14.25" customHeight="1">
      <c r="A92" s="66">
        <v>7</v>
      </c>
      <c r="B92" s="85" t="s">
        <v>51</v>
      </c>
      <c r="C92" s="86" t="s">
        <v>52</v>
      </c>
      <c r="D92" s="89">
        <v>13</v>
      </c>
      <c r="E92" s="88"/>
      <c r="F92" s="89">
        <v>152.63</v>
      </c>
      <c r="G92" s="90">
        <f t="shared" si="3"/>
        <v>1984.19</v>
      </c>
    </row>
    <row r="93" spans="1:7" ht="14.25" customHeight="1">
      <c r="A93" s="66">
        <v>8</v>
      </c>
      <c r="B93" s="85" t="s">
        <v>53</v>
      </c>
      <c r="C93" s="86" t="s">
        <v>46</v>
      </c>
      <c r="D93" s="89">
        <v>10</v>
      </c>
      <c r="E93" s="88"/>
      <c r="F93" s="89">
        <v>116.62</v>
      </c>
      <c r="G93" s="90">
        <f t="shared" si="3"/>
        <v>1166.2</v>
      </c>
    </row>
    <row r="94" spans="1:7" ht="12" customHeight="1">
      <c r="A94" s="66">
        <v>9</v>
      </c>
      <c r="B94" s="85" t="s">
        <v>54</v>
      </c>
      <c r="C94" s="86" t="s">
        <v>46</v>
      </c>
      <c r="D94" s="89">
        <v>2</v>
      </c>
      <c r="E94" s="88"/>
      <c r="F94" s="89">
        <v>119.06</v>
      </c>
      <c r="G94" s="90">
        <f t="shared" si="3"/>
        <v>238.12</v>
      </c>
    </row>
    <row r="95" spans="1:7" ht="12">
      <c r="A95" s="66">
        <v>10</v>
      </c>
      <c r="B95" s="85" t="s">
        <v>55</v>
      </c>
      <c r="C95" s="86" t="s">
        <v>56</v>
      </c>
      <c r="D95" s="89">
        <v>20</v>
      </c>
      <c r="E95" s="88"/>
      <c r="F95" s="89">
        <v>91.64</v>
      </c>
      <c r="G95" s="90">
        <f t="shared" si="3"/>
        <v>1832.8</v>
      </c>
    </row>
    <row r="96" spans="1:7" ht="12.75" customHeight="1">
      <c r="A96" s="66">
        <v>11</v>
      </c>
      <c r="B96" s="85" t="s">
        <v>57</v>
      </c>
      <c r="C96" s="86" t="s">
        <v>58</v>
      </c>
      <c r="D96" s="89">
        <v>30</v>
      </c>
      <c r="E96" s="88"/>
      <c r="F96" s="89">
        <v>148.11</v>
      </c>
      <c r="G96" s="90">
        <f t="shared" si="3"/>
        <v>4443.3</v>
      </c>
    </row>
    <row r="97" spans="1:7" ht="12">
      <c r="A97" s="66">
        <v>12</v>
      </c>
      <c r="B97" s="85" t="s">
        <v>59</v>
      </c>
      <c r="C97" s="86" t="s">
        <v>56</v>
      </c>
      <c r="D97" s="89">
        <v>6</v>
      </c>
      <c r="E97" s="88"/>
      <c r="F97" s="89">
        <v>260.47</v>
      </c>
      <c r="G97" s="90">
        <f t="shared" si="3"/>
        <v>1562.8200000000002</v>
      </c>
    </row>
    <row r="98" spans="1:7" ht="12.75" customHeight="1">
      <c r="A98" s="66">
        <v>13</v>
      </c>
      <c r="B98" s="85" t="s">
        <v>173</v>
      </c>
      <c r="C98" s="86" t="s">
        <v>60</v>
      </c>
      <c r="D98" s="87">
        <v>0.01</v>
      </c>
      <c r="E98" s="88"/>
      <c r="F98" s="89">
        <v>101100.44</v>
      </c>
      <c r="G98" s="90">
        <f t="shared" si="3"/>
        <v>1011.0044</v>
      </c>
    </row>
    <row r="99" spans="1:7" ht="12">
      <c r="A99" s="66">
        <v>14</v>
      </c>
      <c r="B99" s="85" t="s">
        <v>62</v>
      </c>
      <c r="C99" s="86" t="s">
        <v>56</v>
      </c>
      <c r="D99" s="89">
        <v>12</v>
      </c>
      <c r="E99" s="88"/>
      <c r="F99" s="89">
        <v>47.4</v>
      </c>
      <c r="G99" s="90">
        <f t="shared" si="3"/>
        <v>568.8</v>
      </c>
    </row>
    <row r="100" spans="1:7" ht="12">
      <c r="A100" s="66">
        <v>15</v>
      </c>
      <c r="B100" s="85" t="s">
        <v>63</v>
      </c>
      <c r="C100" s="86" t="s">
        <v>61</v>
      </c>
      <c r="D100" s="89">
        <v>150</v>
      </c>
      <c r="E100" s="88"/>
      <c r="F100" s="89">
        <v>43.04</v>
      </c>
      <c r="G100" s="90">
        <f t="shared" si="3"/>
        <v>6456</v>
      </c>
    </row>
    <row r="101" spans="1:7" ht="12.75" customHeight="1">
      <c r="A101" s="66">
        <v>16</v>
      </c>
      <c r="B101" s="85" t="s">
        <v>64</v>
      </c>
      <c r="C101" s="86" t="s">
        <v>56</v>
      </c>
      <c r="D101" s="89">
        <v>1</v>
      </c>
      <c r="E101" s="88"/>
      <c r="F101" s="89">
        <v>80.58</v>
      </c>
      <c r="G101" s="90">
        <f t="shared" si="3"/>
        <v>80.58</v>
      </c>
    </row>
    <row r="102" spans="1:7" ht="12">
      <c r="A102" s="66">
        <v>17</v>
      </c>
      <c r="B102" s="85" t="s">
        <v>66</v>
      </c>
      <c r="C102" s="86" t="s">
        <v>65</v>
      </c>
      <c r="D102" s="89">
        <v>1.35</v>
      </c>
      <c r="E102" s="88"/>
      <c r="F102" s="89">
        <v>302.02</v>
      </c>
      <c r="G102" s="90">
        <f t="shared" si="3"/>
        <v>407.727</v>
      </c>
    </row>
    <row r="103" spans="1:7" ht="13.5" customHeight="1">
      <c r="A103" s="66">
        <v>18</v>
      </c>
      <c r="B103" s="85" t="s">
        <v>174</v>
      </c>
      <c r="C103" s="86" t="s">
        <v>50</v>
      </c>
      <c r="D103" s="89">
        <v>180</v>
      </c>
      <c r="E103" s="88"/>
      <c r="F103" s="89">
        <v>52.68</v>
      </c>
      <c r="G103" s="90">
        <f t="shared" si="3"/>
        <v>9482.4</v>
      </c>
    </row>
    <row r="104" spans="1:7" ht="12.75" customHeight="1">
      <c r="A104" s="66">
        <v>19</v>
      </c>
      <c r="B104" s="85" t="s">
        <v>175</v>
      </c>
      <c r="C104" s="86" t="s">
        <v>61</v>
      </c>
      <c r="D104" s="89">
        <v>150</v>
      </c>
      <c r="E104" s="88"/>
      <c r="F104" s="89">
        <v>7.12</v>
      </c>
      <c r="G104" s="90">
        <f t="shared" si="3"/>
        <v>1068</v>
      </c>
    </row>
    <row r="105" spans="1:7" ht="12.75" customHeight="1">
      <c r="A105" s="66"/>
      <c r="B105" s="33" t="s">
        <v>123</v>
      </c>
      <c r="C105" s="46"/>
      <c r="D105" s="46"/>
      <c r="E105" s="46"/>
      <c r="F105" s="46"/>
      <c r="G105" s="90">
        <f>SUM(G86:G104)</f>
        <v>53739.78623</v>
      </c>
    </row>
    <row r="106" spans="1:7" ht="12.75" customHeight="1">
      <c r="A106" s="66"/>
      <c r="B106" s="73" t="s">
        <v>170</v>
      </c>
      <c r="C106" s="46"/>
      <c r="D106" s="46"/>
      <c r="E106" s="46"/>
      <c r="F106" s="46"/>
      <c r="G106" s="90">
        <f>G105*1.15</f>
        <v>61800.754164499995</v>
      </c>
    </row>
    <row r="107" spans="1:7" ht="12" customHeight="1">
      <c r="A107" s="66"/>
      <c r="B107" s="73" t="s">
        <v>130</v>
      </c>
      <c r="C107" s="46"/>
      <c r="D107" s="46"/>
      <c r="E107" s="46"/>
      <c r="F107" s="46"/>
      <c r="G107" s="91">
        <f>G106*1.18</f>
        <v>72924.88991410998</v>
      </c>
    </row>
    <row r="108" spans="1:7" ht="13.5" customHeight="1">
      <c r="A108" s="66"/>
      <c r="B108" s="33" t="s">
        <v>125</v>
      </c>
      <c r="C108" s="7" t="s">
        <v>10</v>
      </c>
      <c r="D108" s="46"/>
      <c r="E108" s="46"/>
      <c r="F108" s="46"/>
      <c r="G108" s="91">
        <f>G107/C5/12</f>
        <v>0.9276417944328684</v>
      </c>
    </row>
    <row r="109" spans="1:7" ht="12">
      <c r="A109" s="22" t="s">
        <v>176</v>
      </c>
      <c r="B109" s="82" t="s">
        <v>67</v>
      </c>
      <c r="C109" s="86"/>
      <c r="D109" s="9"/>
      <c r="E109" s="92"/>
      <c r="F109" s="92"/>
      <c r="G109" s="46"/>
    </row>
    <row r="110" spans="1:7" ht="14.25" customHeight="1">
      <c r="A110" s="66">
        <v>1</v>
      </c>
      <c r="B110" s="85" t="s">
        <v>68</v>
      </c>
      <c r="C110" s="86" t="s">
        <v>42</v>
      </c>
      <c r="D110" s="87">
        <v>15.548</v>
      </c>
      <c r="E110" s="88"/>
      <c r="F110" s="89">
        <v>632.01</v>
      </c>
      <c r="G110" s="90">
        <f>D110*F110</f>
        <v>9826.49148</v>
      </c>
    </row>
    <row r="111" spans="1:7" ht="24">
      <c r="A111" s="66">
        <v>2</v>
      </c>
      <c r="B111" s="85" t="s">
        <v>69</v>
      </c>
      <c r="C111" s="86" t="s">
        <v>70</v>
      </c>
      <c r="D111" s="89">
        <v>7</v>
      </c>
      <c r="E111" s="88"/>
      <c r="F111" s="89">
        <v>1387.16</v>
      </c>
      <c r="G111" s="90">
        <f aca="true" t="shared" si="4" ref="G111:G120">D111*F111</f>
        <v>9710.12</v>
      </c>
    </row>
    <row r="112" spans="1:7" ht="12">
      <c r="A112" s="66">
        <v>3</v>
      </c>
      <c r="B112" s="85" t="s">
        <v>71</v>
      </c>
      <c r="C112" s="86" t="s">
        <v>70</v>
      </c>
      <c r="D112" s="89">
        <v>14</v>
      </c>
      <c r="E112" s="88"/>
      <c r="F112" s="89">
        <v>186.44</v>
      </c>
      <c r="G112" s="90">
        <f t="shared" si="4"/>
        <v>2610.16</v>
      </c>
    </row>
    <row r="113" spans="1:7" ht="12">
      <c r="A113" s="66">
        <v>4</v>
      </c>
      <c r="B113" s="85" t="s">
        <v>72</v>
      </c>
      <c r="C113" s="86" t="s">
        <v>73</v>
      </c>
      <c r="D113" s="89">
        <v>12</v>
      </c>
      <c r="E113" s="88"/>
      <c r="F113" s="89">
        <v>88.48</v>
      </c>
      <c r="G113" s="90">
        <f t="shared" si="4"/>
        <v>1061.76</v>
      </c>
    </row>
    <row r="114" spans="1:7" ht="12">
      <c r="A114" s="66">
        <v>5</v>
      </c>
      <c r="B114" s="85" t="s">
        <v>74</v>
      </c>
      <c r="C114" s="86" t="s">
        <v>56</v>
      </c>
      <c r="D114" s="89">
        <v>28</v>
      </c>
      <c r="E114" s="88"/>
      <c r="F114" s="89">
        <v>41.17</v>
      </c>
      <c r="G114" s="90">
        <f t="shared" si="4"/>
        <v>1152.76</v>
      </c>
    </row>
    <row r="115" spans="1:7" ht="12">
      <c r="A115" s="66">
        <v>6</v>
      </c>
      <c r="B115" s="85" t="s">
        <v>75</v>
      </c>
      <c r="C115" s="86" t="s">
        <v>56</v>
      </c>
      <c r="D115" s="89">
        <v>26</v>
      </c>
      <c r="E115" s="88"/>
      <c r="F115" s="89">
        <v>237.09</v>
      </c>
      <c r="G115" s="90">
        <f t="shared" si="4"/>
        <v>6164.34</v>
      </c>
    </row>
    <row r="116" spans="1:7" ht="12.75" customHeight="1">
      <c r="A116" s="66">
        <v>7</v>
      </c>
      <c r="B116" s="85" t="s">
        <v>76</v>
      </c>
      <c r="C116" s="86" t="s">
        <v>56</v>
      </c>
      <c r="D116" s="89">
        <v>0</v>
      </c>
      <c r="E116" s="88"/>
      <c r="F116" s="89">
        <v>169.65</v>
      </c>
      <c r="G116" s="90">
        <f t="shared" si="4"/>
        <v>0</v>
      </c>
    </row>
    <row r="117" spans="1:7" ht="12.75" customHeight="1">
      <c r="A117" s="66">
        <v>8</v>
      </c>
      <c r="B117" s="85" t="s">
        <v>77</v>
      </c>
      <c r="C117" s="86" t="s">
        <v>56</v>
      </c>
      <c r="D117" s="89">
        <v>15</v>
      </c>
      <c r="E117" s="88"/>
      <c r="F117" s="89">
        <v>47.87</v>
      </c>
      <c r="G117" s="90">
        <f t="shared" si="4"/>
        <v>718.05</v>
      </c>
    </row>
    <row r="118" spans="1:7" ht="13.5" customHeight="1">
      <c r="A118" s="66">
        <v>9</v>
      </c>
      <c r="B118" s="85" t="s">
        <v>78</v>
      </c>
      <c r="C118" s="86" t="s">
        <v>56</v>
      </c>
      <c r="D118" s="89">
        <v>2</v>
      </c>
      <c r="E118" s="88"/>
      <c r="F118" s="89">
        <v>210.53</v>
      </c>
      <c r="G118" s="90">
        <f t="shared" si="4"/>
        <v>421.06</v>
      </c>
    </row>
    <row r="119" spans="1:7" ht="12">
      <c r="A119" s="66">
        <v>10</v>
      </c>
      <c r="B119" s="85" t="s">
        <v>80</v>
      </c>
      <c r="C119" s="86" t="s">
        <v>56</v>
      </c>
      <c r="D119" s="89">
        <v>0</v>
      </c>
      <c r="E119" s="88"/>
      <c r="F119" s="89">
        <v>53.72</v>
      </c>
      <c r="G119" s="90">
        <f t="shared" si="4"/>
        <v>0</v>
      </c>
    </row>
    <row r="120" spans="1:7" ht="12" customHeight="1">
      <c r="A120" s="66">
        <v>11</v>
      </c>
      <c r="B120" s="85" t="s">
        <v>81</v>
      </c>
      <c r="C120" s="86" t="s">
        <v>65</v>
      </c>
      <c r="D120" s="89">
        <v>29.4</v>
      </c>
      <c r="E120" s="88"/>
      <c r="F120" s="89">
        <v>46</v>
      </c>
      <c r="G120" s="90">
        <f t="shared" si="4"/>
        <v>1352.3999999999999</v>
      </c>
    </row>
    <row r="121" spans="1:7" ht="12">
      <c r="A121" s="66"/>
      <c r="B121" s="33" t="s">
        <v>123</v>
      </c>
      <c r="C121" s="46"/>
      <c r="D121" s="46"/>
      <c r="E121" s="46"/>
      <c r="F121" s="46"/>
      <c r="G121" s="90">
        <f>SUM(G110:G120)</f>
        <v>33017.14148</v>
      </c>
    </row>
    <row r="122" spans="1:7" ht="13.5" customHeight="1">
      <c r="A122" s="66"/>
      <c r="B122" s="73" t="s">
        <v>170</v>
      </c>
      <c r="C122" s="46"/>
      <c r="D122" s="46"/>
      <c r="E122" s="46"/>
      <c r="F122" s="46"/>
      <c r="G122" s="90">
        <f>G121*1.15</f>
        <v>37969.712702</v>
      </c>
    </row>
    <row r="123" spans="1:7" ht="12">
      <c r="A123" s="66"/>
      <c r="B123" s="73" t="s">
        <v>130</v>
      </c>
      <c r="C123" s="46"/>
      <c r="D123" s="46"/>
      <c r="E123" s="46"/>
      <c r="F123" s="46"/>
      <c r="G123" s="91">
        <f>G122*1.18</f>
        <v>44804.260988359994</v>
      </c>
    </row>
    <row r="124" spans="1:7" ht="11.25" customHeight="1">
      <c r="A124" s="66"/>
      <c r="B124" s="33" t="s">
        <v>125</v>
      </c>
      <c r="C124" s="7" t="s">
        <v>10</v>
      </c>
      <c r="D124" s="46"/>
      <c r="E124" s="46"/>
      <c r="F124" s="46"/>
      <c r="G124" s="91">
        <f>G123/C5/12</f>
        <v>0.5699330518075844</v>
      </c>
    </row>
    <row r="125" spans="1:7" ht="24">
      <c r="A125" s="22" t="s">
        <v>177</v>
      </c>
      <c r="B125" s="93" t="s">
        <v>178</v>
      </c>
      <c r="C125" s="27"/>
      <c r="D125" s="9"/>
      <c r="E125" s="46"/>
      <c r="F125" s="46"/>
      <c r="G125" s="91"/>
    </row>
    <row r="126" spans="1:7" ht="26.25" customHeight="1">
      <c r="A126" s="10">
        <v>1</v>
      </c>
      <c r="B126" s="60" t="s">
        <v>179</v>
      </c>
      <c r="C126" s="7" t="s">
        <v>180</v>
      </c>
      <c r="D126" s="94">
        <v>1</v>
      </c>
      <c r="E126" s="94">
        <v>12</v>
      </c>
      <c r="F126" s="94">
        <v>155.38</v>
      </c>
      <c r="G126" s="95">
        <f>D126*F126*E126</f>
        <v>1864.56</v>
      </c>
    </row>
    <row r="127" spans="1:7" ht="12">
      <c r="A127" s="10">
        <v>2</v>
      </c>
      <c r="B127" s="66" t="s">
        <v>181</v>
      </c>
      <c r="C127" s="7" t="s">
        <v>180</v>
      </c>
      <c r="D127" s="94">
        <v>1</v>
      </c>
      <c r="E127" s="94">
        <v>12</v>
      </c>
      <c r="F127" s="94">
        <v>77.69</v>
      </c>
      <c r="G127" s="95">
        <f>D127*F127*E127</f>
        <v>932.28</v>
      </c>
    </row>
    <row r="128" spans="1:7" ht="12">
      <c r="A128" s="10">
        <v>3</v>
      </c>
      <c r="B128" s="66" t="s">
        <v>182</v>
      </c>
      <c r="C128" s="7" t="s">
        <v>180</v>
      </c>
      <c r="D128" s="94">
        <v>1</v>
      </c>
      <c r="E128" s="94">
        <v>3</v>
      </c>
      <c r="F128" s="94">
        <v>155.38</v>
      </c>
      <c r="G128" s="95">
        <f>D128*F128*E128</f>
        <v>466.14</v>
      </c>
    </row>
    <row r="129" spans="1:7" ht="12">
      <c r="A129" s="10"/>
      <c r="B129" s="33" t="s">
        <v>123</v>
      </c>
      <c r="C129" s="7"/>
      <c r="D129" s="46"/>
      <c r="E129" s="46"/>
      <c r="F129" s="46"/>
      <c r="G129" s="90">
        <f>G126+G127+G128</f>
        <v>3262.98</v>
      </c>
    </row>
    <row r="130" spans="1:7" ht="12">
      <c r="A130" s="10"/>
      <c r="B130" s="73" t="s">
        <v>170</v>
      </c>
      <c r="C130" s="7"/>
      <c r="D130" s="46"/>
      <c r="E130" s="46"/>
      <c r="F130" s="46"/>
      <c r="G130" s="90">
        <f>G129*1.15</f>
        <v>3752.4269999999997</v>
      </c>
    </row>
    <row r="131" spans="1:7" ht="12">
      <c r="A131" s="10"/>
      <c r="B131" s="73" t="s">
        <v>130</v>
      </c>
      <c r="C131" s="7"/>
      <c r="D131" s="46"/>
      <c r="E131" s="46"/>
      <c r="F131" s="46"/>
      <c r="G131" s="91">
        <f>G130*1.18</f>
        <v>4427.8638599999995</v>
      </c>
    </row>
    <row r="132" spans="1:7" ht="12">
      <c r="A132" s="66"/>
      <c r="B132" s="33" t="s">
        <v>125</v>
      </c>
      <c r="C132" s="7" t="s">
        <v>183</v>
      </c>
      <c r="D132" s="46"/>
      <c r="E132" s="46"/>
      <c r="F132" s="46"/>
      <c r="G132" s="91">
        <f>G131/C5/12</f>
        <v>0.05632468669383767</v>
      </c>
    </row>
    <row r="133" spans="1:7" ht="12">
      <c r="A133" s="22" t="s">
        <v>184</v>
      </c>
      <c r="B133" s="96" t="s">
        <v>82</v>
      </c>
      <c r="C133" s="57"/>
      <c r="D133" s="9" t="s">
        <v>158</v>
      </c>
      <c r="E133" s="57"/>
      <c r="F133" s="57"/>
      <c r="G133" s="57"/>
    </row>
    <row r="134" spans="1:7" ht="23.25" customHeight="1">
      <c r="A134" s="20">
        <v>1</v>
      </c>
      <c r="B134" s="97" t="s">
        <v>185</v>
      </c>
      <c r="C134" s="98" t="s">
        <v>79</v>
      </c>
      <c r="D134" s="99">
        <v>4</v>
      </c>
      <c r="E134" s="100"/>
      <c r="F134" s="101">
        <v>76.72</v>
      </c>
      <c r="G134" s="102">
        <f>D134*F134</f>
        <v>306.88</v>
      </c>
    </row>
    <row r="135" spans="1:7" ht="12">
      <c r="A135" s="20">
        <v>2</v>
      </c>
      <c r="B135" s="69" t="s">
        <v>83</v>
      </c>
      <c r="C135" s="98" t="s">
        <v>84</v>
      </c>
      <c r="D135" s="99">
        <v>10</v>
      </c>
      <c r="E135" s="100"/>
      <c r="F135" s="101">
        <v>26.86</v>
      </c>
      <c r="G135" s="102">
        <f aca="true" t="shared" si="5" ref="G135:G155">D135*F135</f>
        <v>268.6</v>
      </c>
    </row>
    <row r="136" spans="1:7" ht="12">
      <c r="A136" s="20">
        <v>3</v>
      </c>
      <c r="B136" s="69" t="s">
        <v>85</v>
      </c>
      <c r="C136" s="98" t="s">
        <v>86</v>
      </c>
      <c r="D136" s="99">
        <v>10</v>
      </c>
      <c r="E136" s="100"/>
      <c r="F136" s="101">
        <v>26.86</v>
      </c>
      <c r="G136" s="102">
        <f t="shared" si="5"/>
        <v>268.6</v>
      </c>
    </row>
    <row r="137" spans="1:7" ht="12">
      <c r="A137" s="20">
        <v>4</v>
      </c>
      <c r="B137" s="69" t="s">
        <v>186</v>
      </c>
      <c r="C137" s="98" t="s">
        <v>87</v>
      </c>
      <c r="D137" s="99">
        <v>5</v>
      </c>
      <c r="E137" s="100"/>
      <c r="F137" s="101">
        <v>170.07</v>
      </c>
      <c r="G137" s="102">
        <f t="shared" si="5"/>
        <v>850.3499999999999</v>
      </c>
    </row>
    <row r="138" spans="1:7" ht="22.5" customHeight="1">
      <c r="A138" s="20">
        <v>5</v>
      </c>
      <c r="B138" s="69" t="s">
        <v>187</v>
      </c>
      <c r="C138" s="98" t="s">
        <v>56</v>
      </c>
      <c r="D138" s="99">
        <v>5</v>
      </c>
      <c r="E138" s="100"/>
      <c r="F138" s="101">
        <v>187.76</v>
      </c>
      <c r="G138" s="102">
        <f t="shared" si="5"/>
        <v>938.8</v>
      </c>
    </row>
    <row r="139" spans="1:7" ht="12">
      <c r="A139" s="20">
        <v>6</v>
      </c>
      <c r="B139" s="69" t="s">
        <v>88</v>
      </c>
      <c r="C139" s="98" t="s">
        <v>56</v>
      </c>
      <c r="D139" s="99">
        <v>10</v>
      </c>
      <c r="E139" s="100"/>
      <c r="F139" s="101">
        <v>79</v>
      </c>
      <c r="G139" s="102">
        <f t="shared" si="5"/>
        <v>790</v>
      </c>
    </row>
    <row r="140" spans="1:7" ht="12">
      <c r="A140" s="20">
        <v>7</v>
      </c>
      <c r="B140" s="69" t="s">
        <v>188</v>
      </c>
      <c r="C140" s="98" t="s">
        <v>89</v>
      </c>
      <c r="D140" s="99">
        <v>349</v>
      </c>
      <c r="E140" s="100"/>
      <c r="F140" s="101">
        <v>1.9</v>
      </c>
      <c r="G140" s="102">
        <f t="shared" si="5"/>
        <v>663.1</v>
      </c>
    </row>
    <row r="141" spans="1:7" ht="12">
      <c r="A141" s="20">
        <v>8</v>
      </c>
      <c r="B141" s="97" t="s">
        <v>189</v>
      </c>
      <c r="C141" s="103" t="s">
        <v>56</v>
      </c>
      <c r="D141" s="99">
        <v>3</v>
      </c>
      <c r="E141" s="100"/>
      <c r="F141" s="104">
        <v>56.18</v>
      </c>
      <c r="G141" s="102">
        <f t="shared" si="5"/>
        <v>168.54</v>
      </c>
    </row>
    <row r="142" spans="1:7" ht="12">
      <c r="A142" s="20">
        <v>9</v>
      </c>
      <c r="B142" s="97" t="s">
        <v>190</v>
      </c>
      <c r="C142" s="103" t="s">
        <v>48</v>
      </c>
      <c r="D142" s="99">
        <v>2</v>
      </c>
      <c r="E142" s="100"/>
      <c r="F142" s="104">
        <v>196.93</v>
      </c>
      <c r="G142" s="102">
        <f t="shared" si="5"/>
        <v>393.86</v>
      </c>
    </row>
    <row r="143" spans="1:7" ht="12">
      <c r="A143" s="105">
        <v>10</v>
      </c>
      <c r="B143" s="97" t="s">
        <v>90</v>
      </c>
      <c r="C143" s="103" t="s">
        <v>89</v>
      </c>
      <c r="D143" s="99">
        <v>189</v>
      </c>
      <c r="E143" s="100"/>
      <c r="F143" s="104">
        <v>12.64</v>
      </c>
      <c r="G143" s="102">
        <f t="shared" si="5"/>
        <v>2388.96</v>
      </c>
    </row>
    <row r="144" spans="1:7" ht="12">
      <c r="A144" s="105">
        <v>11</v>
      </c>
      <c r="B144" s="97" t="s">
        <v>191</v>
      </c>
      <c r="C144" s="103" t="s">
        <v>56</v>
      </c>
      <c r="D144" s="99">
        <v>6</v>
      </c>
      <c r="E144" s="100"/>
      <c r="F144" s="104">
        <v>150.54</v>
      </c>
      <c r="G144" s="102">
        <f t="shared" si="5"/>
        <v>903.24</v>
      </c>
    </row>
    <row r="145" spans="1:7" ht="12">
      <c r="A145" s="105">
        <v>12</v>
      </c>
      <c r="B145" s="97" t="s">
        <v>192</v>
      </c>
      <c r="C145" s="103" t="s">
        <v>56</v>
      </c>
      <c r="D145" s="99">
        <v>0</v>
      </c>
      <c r="E145" s="100"/>
      <c r="F145" s="104">
        <v>91.06</v>
      </c>
      <c r="G145" s="102">
        <f t="shared" si="5"/>
        <v>0</v>
      </c>
    </row>
    <row r="146" spans="1:7" ht="12">
      <c r="A146" s="105">
        <v>13</v>
      </c>
      <c r="B146" s="97" t="s">
        <v>193</v>
      </c>
      <c r="C146" s="103" t="s">
        <v>56</v>
      </c>
      <c r="D146" s="99">
        <v>2</v>
      </c>
      <c r="E146" s="100"/>
      <c r="F146" s="104">
        <v>75.06</v>
      </c>
      <c r="G146" s="102">
        <f t="shared" si="5"/>
        <v>150.12</v>
      </c>
    </row>
    <row r="147" spans="1:7" ht="12">
      <c r="A147" s="105">
        <v>14</v>
      </c>
      <c r="B147" s="97" t="s">
        <v>194</v>
      </c>
      <c r="C147" s="103" t="s">
        <v>56</v>
      </c>
      <c r="D147" s="99">
        <v>2</v>
      </c>
      <c r="E147" s="100"/>
      <c r="F147" s="104">
        <v>350.26</v>
      </c>
      <c r="G147" s="102">
        <f t="shared" si="5"/>
        <v>700.52</v>
      </c>
    </row>
    <row r="148" spans="1:7" ht="12">
      <c r="A148" s="105">
        <v>15</v>
      </c>
      <c r="B148" s="97" t="s">
        <v>195</v>
      </c>
      <c r="C148" s="103" t="s">
        <v>89</v>
      </c>
      <c r="D148" s="99">
        <v>2</v>
      </c>
      <c r="E148" s="100"/>
      <c r="F148" s="104">
        <v>160.04</v>
      </c>
      <c r="G148" s="102">
        <f t="shared" si="5"/>
        <v>320.08</v>
      </c>
    </row>
    <row r="149" spans="1:7" ht="12">
      <c r="A149" s="105">
        <v>16</v>
      </c>
      <c r="B149" s="97" t="s">
        <v>196</v>
      </c>
      <c r="C149" s="103" t="s">
        <v>91</v>
      </c>
      <c r="D149" s="99">
        <v>8</v>
      </c>
      <c r="E149" s="100"/>
      <c r="F149" s="104">
        <v>120.82</v>
      </c>
      <c r="G149" s="102">
        <f t="shared" si="5"/>
        <v>966.56</v>
      </c>
    </row>
    <row r="150" spans="1:7" ht="12">
      <c r="A150" s="105">
        <v>17</v>
      </c>
      <c r="B150" s="97" t="s">
        <v>92</v>
      </c>
      <c r="C150" s="103" t="s">
        <v>93</v>
      </c>
      <c r="D150" s="99">
        <v>8</v>
      </c>
      <c r="E150" s="100"/>
      <c r="F150" s="104">
        <v>59.91</v>
      </c>
      <c r="G150" s="102">
        <f t="shared" si="5"/>
        <v>479.28</v>
      </c>
    </row>
    <row r="151" spans="1:7" ht="12">
      <c r="A151" s="105">
        <v>18</v>
      </c>
      <c r="B151" s="97" t="s">
        <v>94</v>
      </c>
      <c r="C151" s="103" t="s">
        <v>30</v>
      </c>
      <c r="D151" s="99">
        <v>4</v>
      </c>
      <c r="E151" s="100"/>
      <c r="F151" s="104">
        <v>632.01</v>
      </c>
      <c r="G151" s="102">
        <f t="shared" si="5"/>
        <v>2528.04</v>
      </c>
    </row>
    <row r="152" spans="1:7" ht="24">
      <c r="A152" s="105">
        <v>19</v>
      </c>
      <c r="B152" s="97" t="s">
        <v>197</v>
      </c>
      <c r="C152" s="103" t="s">
        <v>56</v>
      </c>
      <c r="D152" s="99">
        <v>25</v>
      </c>
      <c r="E152" s="100"/>
      <c r="F152" s="104">
        <v>31.6</v>
      </c>
      <c r="G152" s="102">
        <f t="shared" si="5"/>
        <v>790</v>
      </c>
    </row>
    <row r="153" spans="1:7" ht="12">
      <c r="A153" s="105">
        <v>20</v>
      </c>
      <c r="B153" s="97" t="s">
        <v>95</v>
      </c>
      <c r="C153" s="103" t="s">
        <v>56</v>
      </c>
      <c r="D153" s="106">
        <v>3</v>
      </c>
      <c r="E153" s="100"/>
      <c r="F153" s="107">
        <v>221.81</v>
      </c>
      <c r="G153" s="102">
        <f t="shared" si="5"/>
        <v>665.4300000000001</v>
      </c>
    </row>
    <row r="154" spans="1:7" ht="12">
      <c r="A154" s="20">
        <v>21</v>
      </c>
      <c r="B154" s="108" t="s">
        <v>96</v>
      </c>
      <c r="C154" s="103" t="s">
        <v>198</v>
      </c>
      <c r="D154" s="106">
        <v>14</v>
      </c>
      <c r="E154" s="100"/>
      <c r="F154" s="106">
        <v>158</v>
      </c>
      <c r="G154" s="102">
        <f t="shared" si="5"/>
        <v>2212</v>
      </c>
    </row>
    <row r="155" spans="1:7" ht="12">
      <c r="A155" s="20">
        <v>22</v>
      </c>
      <c r="B155" s="108" t="s">
        <v>97</v>
      </c>
      <c r="C155" s="103" t="s">
        <v>56</v>
      </c>
      <c r="D155" s="109">
        <v>0</v>
      </c>
      <c r="E155" s="100"/>
      <c r="F155" s="107">
        <v>52.14</v>
      </c>
      <c r="G155" s="102">
        <f t="shared" si="5"/>
        <v>0</v>
      </c>
    </row>
    <row r="156" spans="1:7" ht="12">
      <c r="A156" s="20"/>
      <c r="B156" s="33" t="s">
        <v>123</v>
      </c>
      <c r="C156" s="79"/>
      <c r="D156" s="110"/>
      <c r="E156" s="110"/>
      <c r="F156" s="80"/>
      <c r="G156" s="80">
        <f>SUM(G134:G155)</f>
        <v>16752.96</v>
      </c>
    </row>
    <row r="157" spans="1:7" ht="12">
      <c r="A157" s="20"/>
      <c r="B157" s="73" t="s">
        <v>170</v>
      </c>
      <c r="C157" s="79"/>
      <c r="D157" s="110"/>
      <c r="E157" s="110"/>
      <c r="F157" s="80"/>
      <c r="G157" s="80">
        <f>(G156*15%)+G156</f>
        <v>19265.904</v>
      </c>
    </row>
    <row r="158" spans="1:7" ht="12">
      <c r="A158" s="20"/>
      <c r="B158" s="73" t="s">
        <v>130</v>
      </c>
      <c r="C158" s="79"/>
      <c r="D158" s="110"/>
      <c r="E158" s="110"/>
      <c r="F158" s="80"/>
      <c r="G158" s="81">
        <f>G157*1.18</f>
        <v>22733.766719999996</v>
      </c>
    </row>
    <row r="159" spans="1:7" ht="12">
      <c r="A159" s="20"/>
      <c r="B159" s="73" t="s">
        <v>125</v>
      </c>
      <c r="C159" s="7" t="s">
        <v>10</v>
      </c>
      <c r="D159" s="110"/>
      <c r="E159" s="110"/>
      <c r="F159" s="80"/>
      <c r="G159" s="81">
        <f>G158/C5/12</f>
        <v>0.2891851078444841</v>
      </c>
    </row>
    <row r="160" spans="1:7" ht="12">
      <c r="A160" s="22" t="s">
        <v>199</v>
      </c>
      <c r="B160" s="25" t="s">
        <v>98</v>
      </c>
      <c r="C160" s="7" t="s">
        <v>10</v>
      </c>
      <c r="D160" s="31">
        <f>C5</f>
        <v>6551.1</v>
      </c>
      <c r="E160" s="26"/>
      <c r="F160" s="111">
        <v>1.94</v>
      </c>
      <c r="G160" s="112">
        <f>D160*F160*12</f>
        <v>152509.608</v>
      </c>
    </row>
    <row r="161" spans="1:7" ht="12">
      <c r="A161" s="22"/>
      <c r="B161" s="25"/>
      <c r="C161" s="7"/>
      <c r="D161" s="26"/>
      <c r="E161" s="26"/>
      <c r="F161" s="11"/>
      <c r="G161" s="112"/>
    </row>
    <row r="162" spans="1:7" ht="12">
      <c r="A162" s="22" t="s">
        <v>20</v>
      </c>
      <c r="B162" s="56" t="s">
        <v>101</v>
      </c>
      <c r="C162" s="7" t="s">
        <v>10</v>
      </c>
      <c r="D162" s="31">
        <f>C5</f>
        <v>6551.1</v>
      </c>
      <c r="E162" s="26"/>
      <c r="F162" s="111">
        <v>2.54</v>
      </c>
      <c r="G162" s="112">
        <f>D162*F162*12</f>
        <v>199677.52800000002</v>
      </c>
    </row>
    <row r="163" spans="1:7" ht="12">
      <c r="A163" s="22"/>
      <c r="B163" s="56"/>
      <c r="C163" s="7"/>
      <c r="D163" s="26"/>
      <c r="E163" s="26"/>
      <c r="F163" s="11"/>
      <c r="G163" s="112"/>
    </row>
    <row r="164" spans="1:7" ht="12">
      <c r="A164" s="113" t="s">
        <v>22</v>
      </c>
      <c r="B164" s="54" t="s">
        <v>19</v>
      </c>
      <c r="C164" s="7" t="s">
        <v>10</v>
      </c>
      <c r="D164" s="31">
        <f>C5</f>
        <v>6551.1</v>
      </c>
      <c r="E164" s="26"/>
      <c r="F164" s="114">
        <v>1.43</v>
      </c>
      <c r="G164" s="28">
        <f>F164*D164*12</f>
        <v>112416.876</v>
      </c>
    </row>
    <row r="165" spans="1:7" ht="12">
      <c r="A165" s="113"/>
      <c r="B165" s="54"/>
      <c r="C165" s="7"/>
      <c r="D165" s="26"/>
      <c r="E165" s="26"/>
      <c r="F165" s="27"/>
      <c r="G165" s="28"/>
    </row>
    <row r="166" spans="1:7" ht="12">
      <c r="A166" s="113" t="s">
        <v>100</v>
      </c>
      <c r="B166" s="54" t="s">
        <v>21</v>
      </c>
      <c r="C166" s="7" t="s">
        <v>10</v>
      </c>
      <c r="D166" s="31">
        <f>C5</f>
        <v>6551.1</v>
      </c>
      <c r="E166" s="26"/>
      <c r="F166" s="114">
        <v>0.95</v>
      </c>
      <c r="G166" s="28">
        <f>F166*D166*12</f>
        <v>74682.54000000001</v>
      </c>
    </row>
    <row r="167" spans="1:7" ht="12">
      <c r="A167" s="66"/>
      <c r="B167" s="115" t="s">
        <v>102</v>
      </c>
      <c r="C167" s="7" t="s">
        <v>103</v>
      </c>
      <c r="D167" s="26"/>
      <c r="E167" s="26"/>
      <c r="F167" s="7"/>
      <c r="G167" s="12">
        <f>G23+G31+G33+G34+G60+G62+G83+G107+G123+G131+G158+G160+G162+G164+G166</f>
        <v>1107122.0739035</v>
      </c>
    </row>
    <row r="168" spans="1:7" ht="12">
      <c r="A168" s="23"/>
      <c r="B168" s="138" t="s">
        <v>211</v>
      </c>
      <c r="C168" s="139" t="s">
        <v>99</v>
      </c>
      <c r="D168" s="7"/>
      <c r="E168" s="7"/>
      <c r="F168" s="7"/>
      <c r="G168" s="116">
        <f>G167/C5/12+0.02</f>
        <v>14.10315745833397</v>
      </c>
    </row>
    <row r="169" spans="1:7" ht="12">
      <c r="A169" s="23"/>
      <c r="B169" s="140" t="s">
        <v>212</v>
      </c>
      <c r="C169" s="139"/>
      <c r="D169" s="7"/>
      <c r="E169" s="7"/>
      <c r="F169" s="7"/>
      <c r="G169" s="116"/>
    </row>
    <row r="170" spans="1:7" ht="12">
      <c r="A170" s="23"/>
      <c r="B170" s="141" t="s">
        <v>213</v>
      </c>
      <c r="C170" s="139" t="s">
        <v>99</v>
      </c>
      <c r="D170" s="7"/>
      <c r="E170" s="7"/>
      <c r="F170" s="7"/>
      <c r="G170" s="116">
        <v>13.28</v>
      </c>
    </row>
    <row r="171" spans="1:7" ht="12">
      <c r="A171" s="23"/>
      <c r="B171" s="141" t="s">
        <v>214</v>
      </c>
      <c r="C171" s="139" t="s">
        <v>99</v>
      </c>
      <c r="D171" s="7"/>
      <c r="E171" s="7"/>
      <c r="F171" s="7"/>
      <c r="G171" s="116">
        <v>14.92</v>
      </c>
    </row>
    <row r="172" spans="1:7" ht="12">
      <c r="A172" s="117"/>
      <c r="B172" s="117"/>
      <c r="C172" s="2"/>
      <c r="E172" s="2"/>
      <c r="F172" s="2"/>
      <c r="G172" s="118"/>
    </row>
    <row r="173" spans="1:7" ht="12.75">
      <c r="A173" s="119"/>
      <c r="B173" s="119"/>
      <c r="C173" s="119"/>
      <c r="D173" s="119"/>
      <c r="E173" s="119"/>
      <c r="F173" s="119"/>
      <c r="G173" s="119"/>
    </row>
    <row r="174" spans="1:7" ht="12">
      <c r="A174" s="117"/>
      <c r="B174" s="117" t="s">
        <v>200</v>
      </c>
      <c r="C174" s="2"/>
      <c r="E174" s="2"/>
      <c r="F174" s="16"/>
      <c r="G174" s="117"/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indexed="35"/>
  </sheetPr>
  <dimension ref="A1:G174"/>
  <sheetViews>
    <sheetView workbookViewId="0" topLeftCell="A155">
      <selection activeCell="F101" sqref="F101"/>
    </sheetView>
  </sheetViews>
  <sheetFormatPr defaultColWidth="9.140625" defaultRowHeight="12.75"/>
  <cols>
    <col min="1" max="1" width="4.421875" style="3" customWidth="1"/>
    <col min="2" max="2" width="40.7109375" style="3" customWidth="1"/>
    <col min="3" max="3" width="8.7109375" style="1" customWidth="1"/>
    <col min="4" max="4" width="8.7109375" style="2" customWidth="1"/>
    <col min="5" max="5" width="8.7109375" style="1" customWidth="1"/>
    <col min="6" max="6" width="9.7109375" style="4" customWidth="1"/>
    <col min="7" max="7" width="11.28125" style="3" customWidth="1"/>
    <col min="8" max="16384" width="9.140625" style="3" customWidth="1"/>
  </cols>
  <sheetData>
    <row r="1" spans="1:7" ht="12">
      <c r="A1" s="14"/>
      <c r="B1" s="14"/>
      <c r="C1" s="2"/>
      <c r="E1" s="2"/>
      <c r="F1" s="2"/>
      <c r="G1" s="15" t="s">
        <v>0</v>
      </c>
    </row>
    <row r="2" spans="1:7" ht="12">
      <c r="A2" s="134" t="s">
        <v>107</v>
      </c>
      <c r="B2" s="135"/>
      <c r="C2" s="135"/>
      <c r="D2" s="135"/>
      <c r="E2" s="135"/>
      <c r="F2" s="135"/>
      <c r="G2" s="135"/>
    </row>
    <row r="3" spans="1:7" ht="12">
      <c r="A3" s="134" t="s">
        <v>108</v>
      </c>
      <c r="B3" s="135"/>
      <c r="C3" s="135"/>
      <c r="D3" s="135"/>
      <c r="E3" s="135"/>
      <c r="F3" s="135"/>
      <c r="G3" s="135"/>
    </row>
    <row r="4" spans="1:7" ht="12">
      <c r="A4" s="14"/>
      <c r="B4" s="17" t="s">
        <v>202</v>
      </c>
      <c r="C4" s="2"/>
      <c r="E4" s="2"/>
      <c r="F4" s="2"/>
      <c r="G4" s="16"/>
    </row>
    <row r="5" spans="1:7" ht="12">
      <c r="A5" s="14"/>
      <c r="B5" s="18" t="s">
        <v>109</v>
      </c>
      <c r="C5" s="19">
        <v>8338.3</v>
      </c>
      <c r="D5" s="5"/>
      <c r="E5" s="5"/>
      <c r="F5" s="5"/>
      <c r="G5" s="16"/>
    </row>
    <row r="6" spans="1:7" ht="12">
      <c r="A6" s="14"/>
      <c r="B6" s="16"/>
      <c r="C6" s="2"/>
      <c r="E6" s="2"/>
      <c r="F6" s="2"/>
      <c r="G6" s="16"/>
    </row>
    <row r="7" spans="1:7" ht="24">
      <c r="A7" s="20" t="s">
        <v>1</v>
      </c>
      <c r="B7" s="20" t="s">
        <v>2</v>
      </c>
      <c r="C7" s="20" t="s">
        <v>3</v>
      </c>
      <c r="D7" s="6" t="s">
        <v>4</v>
      </c>
      <c r="E7" s="21" t="s">
        <v>110</v>
      </c>
      <c r="F7" s="6" t="s">
        <v>5</v>
      </c>
      <c r="G7" s="21" t="s">
        <v>106</v>
      </c>
    </row>
    <row r="8" spans="1:7" ht="12">
      <c r="A8" s="10">
        <v>1</v>
      </c>
      <c r="B8" s="10">
        <v>2</v>
      </c>
      <c r="C8" s="7">
        <v>3</v>
      </c>
      <c r="D8" s="8">
        <v>4</v>
      </c>
      <c r="E8" s="7">
        <v>5</v>
      </c>
      <c r="F8" s="10">
        <v>6</v>
      </c>
      <c r="G8" s="10">
        <v>7</v>
      </c>
    </row>
    <row r="9" spans="1:7" ht="12">
      <c r="A9" s="22" t="s">
        <v>6</v>
      </c>
      <c r="B9" s="136" t="s">
        <v>7</v>
      </c>
      <c r="C9" s="137"/>
      <c r="D9" s="137"/>
      <c r="E9" s="137"/>
      <c r="F9" s="137"/>
      <c r="G9" s="10"/>
    </row>
    <row r="10" spans="1:7" ht="12">
      <c r="A10" s="24" t="s">
        <v>8</v>
      </c>
      <c r="B10" s="25" t="s">
        <v>9</v>
      </c>
      <c r="C10" s="7"/>
      <c r="D10" s="26"/>
      <c r="E10" s="26"/>
      <c r="F10" s="27"/>
      <c r="G10" s="28"/>
    </row>
    <row r="11" spans="1:7" ht="12" customHeight="1">
      <c r="A11" s="29">
        <v>1</v>
      </c>
      <c r="B11" s="30" t="s">
        <v>111</v>
      </c>
      <c r="C11" s="7" t="s">
        <v>112</v>
      </c>
      <c r="D11" s="31">
        <v>900.2</v>
      </c>
      <c r="E11" s="31">
        <v>288</v>
      </c>
      <c r="F11" s="32">
        <v>0.29</v>
      </c>
      <c r="G11" s="26">
        <f>D11*E11*F11</f>
        <v>75184.704</v>
      </c>
    </row>
    <row r="12" spans="1:7" ht="12">
      <c r="A12" s="29">
        <v>2</v>
      </c>
      <c r="B12" s="30" t="s">
        <v>113</v>
      </c>
      <c r="C12" s="7" t="s">
        <v>112</v>
      </c>
      <c r="D12" s="31">
        <v>900.2</v>
      </c>
      <c r="E12" s="31">
        <v>24</v>
      </c>
      <c r="F12" s="32">
        <v>1.15</v>
      </c>
      <c r="G12" s="26">
        <f aca="true" t="shared" si="0" ref="G12:G21">D12*E12*F12</f>
        <v>24845.52</v>
      </c>
    </row>
    <row r="13" spans="1:7" ht="12">
      <c r="A13" s="29">
        <v>3</v>
      </c>
      <c r="B13" s="30" t="s">
        <v>114</v>
      </c>
      <c r="C13" s="7" t="s">
        <v>112</v>
      </c>
      <c r="D13" s="31">
        <v>108</v>
      </c>
      <c r="E13" s="31">
        <v>2</v>
      </c>
      <c r="F13" s="32">
        <v>14.36</v>
      </c>
      <c r="G13" s="26">
        <f t="shared" si="0"/>
        <v>3101.7599999999998</v>
      </c>
    </row>
    <row r="14" spans="1:7" ht="12" customHeight="1">
      <c r="A14" s="29">
        <v>4</v>
      </c>
      <c r="B14" s="30" t="s">
        <v>115</v>
      </c>
      <c r="C14" s="7" t="s">
        <v>112</v>
      </c>
      <c r="D14" s="31">
        <v>90</v>
      </c>
      <c r="E14" s="31">
        <v>24</v>
      </c>
      <c r="F14" s="32">
        <v>0.93</v>
      </c>
      <c r="G14" s="26">
        <f t="shared" si="0"/>
        <v>2008.8000000000002</v>
      </c>
    </row>
    <row r="15" spans="1:7" ht="12" customHeight="1">
      <c r="A15" s="29">
        <v>5</v>
      </c>
      <c r="B15" s="30" t="s">
        <v>116</v>
      </c>
      <c r="C15" s="7" t="s">
        <v>112</v>
      </c>
      <c r="D15" s="31">
        <v>81</v>
      </c>
      <c r="E15" s="31">
        <v>288</v>
      </c>
      <c r="F15" s="32">
        <v>0.29</v>
      </c>
      <c r="G15" s="26">
        <f t="shared" si="0"/>
        <v>6765.12</v>
      </c>
    </row>
    <row r="16" spans="1:7" ht="12" customHeight="1">
      <c r="A16" s="29">
        <v>6</v>
      </c>
      <c r="B16" s="30" t="s">
        <v>117</v>
      </c>
      <c r="C16" s="7" t="s">
        <v>112</v>
      </c>
      <c r="D16" s="31">
        <v>81</v>
      </c>
      <c r="E16" s="31">
        <v>14</v>
      </c>
      <c r="F16" s="32">
        <v>1.15</v>
      </c>
      <c r="G16" s="26">
        <f t="shared" si="0"/>
        <v>1304.1</v>
      </c>
    </row>
    <row r="17" spans="1:7" ht="12.75" customHeight="1">
      <c r="A17" s="29">
        <v>7</v>
      </c>
      <c r="B17" s="30" t="s">
        <v>118</v>
      </c>
      <c r="C17" s="7" t="s">
        <v>112</v>
      </c>
      <c r="D17" s="31">
        <v>1275</v>
      </c>
      <c r="E17" s="31">
        <v>2</v>
      </c>
      <c r="F17" s="32">
        <v>1.6</v>
      </c>
      <c r="G17" s="26">
        <f t="shared" si="0"/>
        <v>4080</v>
      </c>
    </row>
    <row r="18" spans="1:7" ht="12">
      <c r="A18" s="29">
        <v>8</v>
      </c>
      <c r="B18" s="30" t="s">
        <v>119</v>
      </c>
      <c r="C18" s="7" t="s">
        <v>112</v>
      </c>
      <c r="D18" s="31">
        <v>80</v>
      </c>
      <c r="E18" s="31">
        <v>2</v>
      </c>
      <c r="F18" s="32">
        <v>2.27</v>
      </c>
      <c r="G18" s="26">
        <f t="shared" si="0"/>
        <v>363.2</v>
      </c>
    </row>
    <row r="19" spans="1:7" ht="13.5" customHeight="1">
      <c r="A19" s="29">
        <v>9</v>
      </c>
      <c r="B19" s="30" t="s">
        <v>120</v>
      </c>
      <c r="C19" s="7" t="s">
        <v>112</v>
      </c>
      <c r="D19" s="31">
        <v>170</v>
      </c>
      <c r="E19" s="31">
        <v>12</v>
      </c>
      <c r="F19" s="32">
        <v>1.86</v>
      </c>
      <c r="G19" s="26">
        <f t="shared" si="0"/>
        <v>3794.4</v>
      </c>
    </row>
    <row r="20" spans="1:7" ht="12">
      <c r="A20" s="29">
        <v>10</v>
      </c>
      <c r="B20" s="30" t="s">
        <v>121</v>
      </c>
      <c r="C20" s="7" t="s">
        <v>112</v>
      </c>
      <c r="D20" s="31">
        <v>1.2</v>
      </c>
      <c r="E20" s="31">
        <v>2</v>
      </c>
      <c r="F20" s="32">
        <v>2.77</v>
      </c>
      <c r="G20" s="26">
        <f t="shared" si="0"/>
        <v>6.648</v>
      </c>
    </row>
    <row r="21" spans="1:7" ht="12">
      <c r="A21" s="29">
        <v>11</v>
      </c>
      <c r="B21" s="30" t="s">
        <v>122</v>
      </c>
      <c r="C21" s="7" t="s">
        <v>112</v>
      </c>
      <c r="D21" s="31">
        <v>56</v>
      </c>
      <c r="E21" s="31">
        <v>12</v>
      </c>
      <c r="F21" s="32">
        <v>1.2</v>
      </c>
      <c r="G21" s="26">
        <f t="shared" si="0"/>
        <v>806.4</v>
      </c>
    </row>
    <row r="22" spans="1:7" ht="12">
      <c r="A22" s="29"/>
      <c r="B22" s="33" t="s">
        <v>123</v>
      </c>
      <c r="C22" s="7"/>
      <c r="D22" s="26"/>
      <c r="E22" s="26"/>
      <c r="F22" s="27"/>
      <c r="G22" s="28">
        <f>SUM(G11:G21)</f>
        <v>122260.65199999999</v>
      </c>
    </row>
    <row r="23" spans="1:7" ht="12">
      <c r="A23" s="29"/>
      <c r="B23" s="34" t="s">
        <v>124</v>
      </c>
      <c r="C23" s="7"/>
      <c r="D23" s="26"/>
      <c r="E23" s="26"/>
      <c r="F23" s="27"/>
      <c r="G23" s="28">
        <f>G22*1.18</f>
        <v>144267.56935999996</v>
      </c>
    </row>
    <row r="24" spans="1:7" ht="12">
      <c r="A24" s="13"/>
      <c r="B24" s="34" t="s">
        <v>125</v>
      </c>
      <c r="C24" s="7" t="s">
        <v>10</v>
      </c>
      <c r="D24" s="26"/>
      <c r="E24" s="26"/>
      <c r="F24" s="27"/>
      <c r="G24" s="28">
        <f>G23/C5/12</f>
        <v>1.4418163710428582</v>
      </c>
    </row>
    <row r="25" spans="1:7" ht="14.25" customHeight="1">
      <c r="A25" s="35" t="s">
        <v>11</v>
      </c>
      <c r="B25" s="25" t="s">
        <v>104</v>
      </c>
      <c r="C25" s="7"/>
      <c r="D25" s="26"/>
      <c r="E25" s="26"/>
      <c r="F25" s="27"/>
      <c r="G25" s="28"/>
    </row>
    <row r="26" spans="1:7" ht="24.75" customHeight="1">
      <c r="A26" s="13">
        <v>1</v>
      </c>
      <c r="B26" s="30" t="s">
        <v>126</v>
      </c>
      <c r="C26" s="7" t="s">
        <v>56</v>
      </c>
      <c r="D26" s="31">
        <v>10</v>
      </c>
      <c r="E26" s="31">
        <v>288</v>
      </c>
      <c r="F26" s="32">
        <v>28.24</v>
      </c>
      <c r="G26" s="26">
        <f>D26*E26*F26</f>
        <v>81331.2</v>
      </c>
    </row>
    <row r="27" spans="1:7" ht="12" customHeight="1">
      <c r="A27" s="13">
        <v>2</v>
      </c>
      <c r="B27" s="30" t="s">
        <v>127</v>
      </c>
      <c r="C27" s="7" t="s">
        <v>56</v>
      </c>
      <c r="D27" s="31">
        <v>30</v>
      </c>
      <c r="E27" s="31">
        <v>144</v>
      </c>
      <c r="F27" s="32">
        <v>2.93</v>
      </c>
      <c r="G27" s="26">
        <f>D27*E27*F27</f>
        <v>12657.6</v>
      </c>
    </row>
    <row r="28" spans="1:7" ht="12.75" customHeight="1">
      <c r="A28" s="13">
        <v>3</v>
      </c>
      <c r="B28" s="30" t="s">
        <v>128</v>
      </c>
      <c r="C28" s="7" t="s">
        <v>61</v>
      </c>
      <c r="D28" s="31">
        <v>70</v>
      </c>
      <c r="E28" s="31">
        <v>6</v>
      </c>
      <c r="F28" s="32">
        <v>2.27</v>
      </c>
      <c r="G28" s="26">
        <f>D28*E28*F28</f>
        <v>953.4</v>
      </c>
    </row>
    <row r="29" spans="1:7" ht="12.75" customHeight="1">
      <c r="A29" s="13">
        <v>4</v>
      </c>
      <c r="B29" s="30" t="s">
        <v>129</v>
      </c>
      <c r="C29" s="7" t="s">
        <v>26</v>
      </c>
      <c r="D29" s="31">
        <v>40</v>
      </c>
      <c r="E29" s="31">
        <v>24</v>
      </c>
      <c r="F29" s="32">
        <v>6.54</v>
      </c>
      <c r="G29" s="26">
        <f>D29*E29*F29</f>
        <v>6278.4</v>
      </c>
    </row>
    <row r="30" spans="1:7" ht="12">
      <c r="A30" s="13"/>
      <c r="B30" s="34" t="s">
        <v>123</v>
      </c>
      <c r="C30" s="7"/>
      <c r="D30" s="26"/>
      <c r="E30" s="26"/>
      <c r="F30" s="27"/>
      <c r="G30" s="28">
        <f>G26+G27+G28+G29</f>
        <v>101220.59999999999</v>
      </c>
    </row>
    <row r="31" spans="1:7" ht="12.75" customHeight="1">
      <c r="A31" s="13"/>
      <c r="B31" s="34" t="s">
        <v>130</v>
      </c>
      <c r="C31" s="7"/>
      <c r="D31" s="26"/>
      <c r="E31" s="26"/>
      <c r="F31" s="27"/>
      <c r="G31" s="28">
        <f>G30*1.18</f>
        <v>119440.30799999999</v>
      </c>
    </row>
    <row r="32" spans="1:7" ht="12.75" customHeight="1">
      <c r="A32" s="13"/>
      <c r="B32" s="34" t="s">
        <v>125</v>
      </c>
      <c r="C32" s="7" t="s">
        <v>10</v>
      </c>
      <c r="D32" s="7"/>
      <c r="E32" s="26"/>
      <c r="F32" s="27"/>
      <c r="G32" s="28">
        <f>G31/C5/12</f>
        <v>1.1936916397826896</v>
      </c>
    </row>
    <row r="33" spans="1:7" ht="12.75" customHeight="1">
      <c r="A33" s="36" t="s">
        <v>13</v>
      </c>
      <c r="B33" s="37" t="s">
        <v>12</v>
      </c>
      <c r="C33" s="7" t="s">
        <v>10</v>
      </c>
      <c r="D33" s="31">
        <f>C5</f>
        <v>8338.3</v>
      </c>
      <c r="E33" s="26"/>
      <c r="F33" s="111">
        <v>1.09</v>
      </c>
      <c r="G33" s="28">
        <f>F33*D33*12</f>
        <v>109064.96399999999</v>
      </c>
    </row>
    <row r="34" spans="1:7" ht="12.75" customHeight="1">
      <c r="A34" s="35" t="s">
        <v>15</v>
      </c>
      <c r="B34" s="37" t="s">
        <v>14</v>
      </c>
      <c r="C34" s="7" t="s">
        <v>10</v>
      </c>
      <c r="D34" s="31">
        <f>C5</f>
        <v>8338.3</v>
      </c>
      <c r="E34" s="26"/>
      <c r="F34" s="111">
        <v>0.12</v>
      </c>
      <c r="G34" s="28">
        <f>F34*D34*12</f>
        <v>12007.151999999998</v>
      </c>
    </row>
    <row r="35" spans="1:7" ht="23.25" customHeight="1">
      <c r="A35" s="35" t="s">
        <v>17</v>
      </c>
      <c r="B35" s="37" t="s">
        <v>16</v>
      </c>
      <c r="C35" s="7"/>
      <c r="D35" s="26"/>
      <c r="E35" s="26"/>
      <c r="F35" s="27"/>
      <c r="G35" s="28"/>
    </row>
    <row r="36" spans="1:7" ht="12.75" customHeight="1">
      <c r="A36" s="13">
        <v>1</v>
      </c>
      <c r="B36" s="38" t="s">
        <v>131</v>
      </c>
      <c r="C36" s="39" t="s">
        <v>79</v>
      </c>
      <c r="D36" s="31">
        <v>557</v>
      </c>
      <c r="E36" s="31">
        <v>1</v>
      </c>
      <c r="F36" s="40">
        <v>1.72</v>
      </c>
      <c r="G36" s="26">
        <f>D36*E36*F36</f>
        <v>958.04</v>
      </c>
    </row>
    <row r="37" spans="1:7" ht="12.75" customHeight="1">
      <c r="A37" s="13">
        <v>2</v>
      </c>
      <c r="B37" s="38" t="s">
        <v>132</v>
      </c>
      <c r="C37" s="41" t="s">
        <v>79</v>
      </c>
      <c r="D37" s="31">
        <v>557</v>
      </c>
      <c r="E37" s="31">
        <v>28</v>
      </c>
      <c r="F37" s="40">
        <v>0.14</v>
      </c>
      <c r="G37" s="26">
        <f aca="true" t="shared" si="1" ref="G37:G58">D37*E37*F37</f>
        <v>2183.44</v>
      </c>
    </row>
    <row r="38" spans="1:7" ht="12.75" customHeight="1">
      <c r="A38" s="13">
        <v>3</v>
      </c>
      <c r="B38" s="38" t="s">
        <v>133</v>
      </c>
      <c r="C38" s="41" t="s">
        <v>79</v>
      </c>
      <c r="D38" s="31">
        <v>557</v>
      </c>
      <c r="E38" s="31">
        <v>10</v>
      </c>
      <c r="F38" s="40">
        <v>0.69</v>
      </c>
      <c r="G38" s="26">
        <f t="shared" si="1"/>
        <v>3843.2999999999997</v>
      </c>
    </row>
    <row r="39" spans="1:7" ht="12.75" customHeight="1">
      <c r="A39" s="13">
        <v>4</v>
      </c>
      <c r="B39" s="38" t="s">
        <v>210</v>
      </c>
      <c r="C39" s="41" t="s">
        <v>79</v>
      </c>
      <c r="D39" s="31">
        <v>965</v>
      </c>
      <c r="E39" s="31">
        <v>12</v>
      </c>
      <c r="F39" s="40">
        <v>0.69</v>
      </c>
      <c r="G39" s="26">
        <f>D39*E39*F39</f>
        <v>7990.2</v>
      </c>
    </row>
    <row r="40" spans="1:7" ht="12.75" customHeight="1">
      <c r="A40" s="13">
        <v>5</v>
      </c>
      <c r="B40" s="38" t="s">
        <v>134</v>
      </c>
      <c r="C40" s="41" t="s">
        <v>135</v>
      </c>
      <c r="D40" s="31">
        <v>6</v>
      </c>
      <c r="E40" s="31">
        <v>245</v>
      </c>
      <c r="F40" s="40">
        <v>3.28</v>
      </c>
      <c r="G40" s="26">
        <f t="shared" si="1"/>
        <v>4821.599999999999</v>
      </c>
    </row>
    <row r="41" spans="1:7" ht="12.75" customHeight="1">
      <c r="A41" s="13">
        <v>6</v>
      </c>
      <c r="B41" s="38" t="s">
        <v>136</v>
      </c>
      <c r="C41" s="41" t="s">
        <v>79</v>
      </c>
      <c r="D41" s="31">
        <v>1680</v>
      </c>
      <c r="E41" s="31">
        <v>1</v>
      </c>
      <c r="F41" s="40">
        <v>1.2</v>
      </c>
      <c r="G41" s="26">
        <f t="shared" si="1"/>
        <v>2016</v>
      </c>
    </row>
    <row r="42" spans="1:7" ht="12.75" customHeight="1">
      <c r="A42" s="13">
        <v>7</v>
      </c>
      <c r="B42" s="38" t="s">
        <v>137</v>
      </c>
      <c r="C42" s="41" t="s">
        <v>79</v>
      </c>
      <c r="D42" s="31">
        <v>1680</v>
      </c>
      <c r="E42" s="31">
        <v>122</v>
      </c>
      <c r="F42" s="40">
        <v>0.06</v>
      </c>
      <c r="G42" s="26">
        <f t="shared" si="1"/>
        <v>12297.6</v>
      </c>
    </row>
    <row r="43" spans="1:7" ht="12">
      <c r="A43" s="13">
        <v>8</v>
      </c>
      <c r="B43" s="38" t="s">
        <v>138</v>
      </c>
      <c r="C43" s="41" t="s">
        <v>139</v>
      </c>
      <c r="D43" s="31">
        <v>0.6</v>
      </c>
      <c r="E43" s="31">
        <v>3</v>
      </c>
      <c r="F43" s="40">
        <v>11.29</v>
      </c>
      <c r="G43" s="26">
        <f t="shared" si="1"/>
        <v>20.321999999999996</v>
      </c>
    </row>
    <row r="44" spans="1:7" ht="13.5" customHeight="1">
      <c r="A44" s="13">
        <v>9</v>
      </c>
      <c r="B44" s="38" t="s">
        <v>140</v>
      </c>
      <c r="C44" s="41" t="s">
        <v>135</v>
      </c>
      <c r="D44" s="31">
        <v>1</v>
      </c>
      <c r="E44" s="31">
        <v>1</v>
      </c>
      <c r="F44" s="40">
        <v>2.37</v>
      </c>
      <c r="G44" s="26">
        <f t="shared" si="1"/>
        <v>2.37</v>
      </c>
    </row>
    <row r="45" spans="1:7" ht="13.5" customHeight="1">
      <c r="A45" s="13">
        <v>10</v>
      </c>
      <c r="B45" s="38" t="s">
        <v>141</v>
      </c>
      <c r="C45" s="41" t="s">
        <v>79</v>
      </c>
      <c r="D45" s="31">
        <v>1220</v>
      </c>
      <c r="E45" s="31">
        <v>122</v>
      </c>
      <c r="F45" s="40">
        <v>0.14</v>
      </c>
      <c r="G45" s="26">
        <f t="shared" si="1"/>
        <v>20837.600000000002</v>
      </c>
    </row>
    <row r="46" spans="1:7" ht="12" customHeight="1">
      <c r="A46" s="13">
        <v>11</v>
      </c>
      <c r="B46" s="38" t="s">
        <v>142</v>
      </c>
      <c r="C46" s="41" t="s">
        <v>79</v>
      </c>
      <c r="D46" s="31">
        <v>95</v>
      </c>
      <c r="E46" s="31">
        <v>28</v>
      </c>
      <c r="F46" s="40">
        <v>0.14</v>
      </c>
      <c r="G46" s="26">
        <f t="shared" si="1"/>
        <v>372.40000000000003</v>
      </c>
    </row>
    <row r="47" spans="1:7" ht="12">
      <c r="A47" s="13">
        <v>12</v>
      </c>
      <c r="B47" s="38" t="s">
        <v>143</v>
      </c>
      <c r="C47" s="41" t="s">
        <v>79</v>
      </c>
      <c r="D47" s="31">
        <v>965</v>
      </c>
      <c r="E47" s="31">
        <v>25</v>
      </c>
      <c r="F47" s="40">
        <v>0.69</v>
      </c>
      <c r="G47" s="26">
        <f t="shared" si="1"/>
        <v>16646.25</v>
      </c>
    </row>
    <row r="48" spans="1:7" ht="12">
      <c r="A48" s="13">
        <v>13</v>
      </c>
      <c r="B48" s="38" t="s">
        <v>144</v>
      </c>
      <c r="C48" s="41" t="s">
        <v>139</v>
      </c>
      <c r="D48" s="31">
        <v>2.4</v>
      </c>
      <c r="E48" s="31">
        <v>36</v>
      </c>
      <c r="F48" s="40">
        <v>11.29</v>
      </c>
      <c r="G48" s="26">
        <f t="shared" si="1"/>
        <v>975.4559999999998</v>
      </c>
    </row>
    <row r="49" spans="1:7" ht="12">
      <c r="A49" s="13">
        <v>14</v>
      </c>
      <c r="B49" s="38" t="s">
        <v>145</v>
      </c>
      <c r="C49" s="41" t="s">
        <v>79</v>
      </c>
      <c r="D49" s="31">
        <v>965</v>
      </c>
      <c r="E49" s="31">
        <v>36</v>
      </c>
      <c r="F49" s="40">
        <v>0.15</v>
      </c>
      <c r="G49" s="26">
        <f t="shared" si="1"/>
        <v>5211</v>
      </c>
    </row>
    <row r="50" spans="1:7" ht="12">
      <c r="A50" s="13">
        <v>15</v>
      </c>
      <c r="B50" s="38" t="s">
        <v>146</v>
      </c>
      <c r="C50" s="41" t="s">
        <v>79</v>
      </c>
      <c r="D50" s="31">
        <v>95</v>
      </c>
      <c r="E50" s="31">
        <v>5</v>
      </c>
      <c r="F50" s="40">
        <v>2.02</v>
      </c>
      <c r="G50" s="26">
        <f t="shared" si="1"/>
        <v>959.5</v>
      </c>
    </row>
    <row r="51" spans="1:7" ht="12">
      <c r="A51" s="13">
        <v>16</v>
      </c>
      <c r="B51" s="38" t="s">
        <v>147</v>
      </c>
      <c r="C51" s="41" t="s">
        <v>79</v>
      </c>
      <c r="D51" s="31">
        <v>52</v>
      </c>
      <c r="E51" s="31">
        <v>2</v>
      </c>
      <c r="F51" s="40">
        <v>4.8</v>
      </c>
      <c r="G51" s="26">
        <f t="shared" si="1"/>
        <v>499.2</v>
      </c>
    </row>
    <row r="52" spans="1:7" ht="13.5" customHeight="1">
      <c r="A52" s="13">
        <v>17</v>
      </c>
      <c r="B52" s="38" t="s">
        <v>148</v>
      </c>
      <c r="C52" s="41" t="s">
        <v>79</v>
      </c>
      <c r="D52" s="31">
        <v>1770</v>
      </c>
      <c r="E52" s="31">
        <v>72</v>
      </c>
      <c r="F52" s="40">
        <v>0.06</v>
      </c>
      <c r="G52" s="26">
        <f t="shared" si="1"/>
        <v>7646.4</v>
      </c>
    </row>
    <row r="53" spans="1:7" ht="25.5" customHeight="1">
      <c r="A53" s="13">
        <v>18</v>
      </c>
      <c r="B53" s="42" t="s">
        <v>149</v>
      </c>
      <c r="C53" s="43" t="s">
        <v>139</v>
      </c>
      <c r="D53" s="31">
        <v>2.4</v>
      </c>
      <c r="E53" s="31">
        <v>1</v>
      </c>
      <c r="F53" s="44">
        <v>11.29</v>
      </c>
      <c r="G53" s="26">
        <f t="shared" si="1"/>
        <v>27.095999999999997</v>
      </c>
    </row>
    <row r="54" spans="1:7" ht="12.75" customHeight="1">
      <c r="A54" s="13">
        <v>19</v>
      </c>
      <c r="B54" s="45" t="s">
        <v>150</v>
      </c>
      <c r="C54" s="46" t="s">
        <v>151</v>
      </c>
      <c r="D54" s="31">
        <v>30.96</v>
      </c>
      <c r="E54" s="31">
        <v>3</v>
      </c>
      <c r="F54" s="47">
        <v>27.3</v>
      </c>
      <c r="G54" s="26">
        <f t="shared" si="1"/>
        <v>2535.624</v>
      </c>
    </row>
    <row r="55" spans="1:7" ht="23.25" customHeight="1">
      <c r="A55" s="13">
        <v>20</v>
      </c>
      <c r="B55" s="45" t="s">
        <v>152</v>
      </c>
      <c r="C55" s="46" t="s">
        <v>30</v>
      </c>
      <c r="D55" s="48">
        <v>1.7</v>
      </c>
      <c r="E55" s="31">
        <v>2</v>
      </c>
      <c r="F55" s="47">
        <v>666.64</v>
      </c>
      <c r="G55" s="26">
        <f t="shared" si="1"/>
        <v>2266.576</v>
      </c>
    </row>
    <row r="56" spans="1:7" ht="24">
      <c r="A56" s="13">
        <v>21</v>
      </c>
      <c r="B56" s="45" t="s">
        <v>153</v>
      </c>
      <c r="C56" s="46" t="s">
        <v>30</v>
      </c>
      <c r="D56" s="48">
        <v>1.7</v>
      </c>
      <c r="E56" s="31">
        <v>6</v>
      </c>
      <c r="F56" s="47">
        <v>506.11</v>
      </c>
      <c r="G56" s="26">
        <f t="shared" si="1"/>
        <v>5162.322</v>
      </c>
    </row>
    <row r="57" spans="1:7" ht="24">
      <c r="A57" s="13">
        <v>22</v>
      </c>
      <c r="B57" s="45" t="s">
        <v>154</v>
      </c>
      <c r="C57" s="46" t="s">
        <v>30</v>
      </c>
      <c r="D57" s="48">
        <v>1.7</v>
      </c>
      <c r="E57" s="31">
        <v>5</v>
      </c>
      <c r="F57" s="47">
        <v>789.32</v>
      </c>
      <c r="G57" s="26">
        <f t="shared" si="1"/>
        <v>6709.22</v>
      </c>
    </row>
    <row r="58" spans="1:7" ht="13.5" customHeight="1">
      <c r="A58" s="13">
        <v>23</v>
      </c>
      <c r="B58" s="49" t="s">
        <v>155</v>
      </c>
      <c r="C58" s="46" t="s">
        <v>65</v>
      </c>
      <c r="D58" s="31">
        <v>2.2</v>
      </c>
      <c r="E58" s="31">
        <v>1</v>
      </c>
      <c r="F58" s="50">
        <v>208.49</v>
      </c>
      <c r="G58" s="26">
        <f t="shared" si="1"/>
        <v>458.67800000000005</v>
      </c>
    </row>
    <row r="59" spans="1:7" ht="12.75" customHeight="1">
      <c r="A59" s="13"/>
      <c r="B59" s="34" t="s">
        <v>123</v>
      </c>
      <c r="C59" s="46" t="s">
        <v>103</v>
      </c>
      <c r="D59" s="26"/>
      <c r="E59" s="26"/>
      <c r="F59" s="51"/>
      <c r="G59" s="28">
        <f>SUM(G36:G58)</f>
        <v>104440.194</v>
      </c>
    </row>
    <row r="60" spans="1:7" ht="12.75" customHeight="1">
      <c r="A60" s="13"/>
      <c r="B60" s="34" t="s">
        <v>130</v>
      </c>
      <c r="C60" s="46"/>
      <c r="D60" s="26"/>
      <c r="E60" s="26"/>
      <c r="F60" s="51"/>
      <c r="G60" s="28">
        <f>G59*1.18</f>
        <v>123239.42891999999</v>
      </c>
    </row>
    <row r="61" spans="1:7" ht="12">
      <c r="A61" s="52"/>
      <c r="B61" s="34" t="s">
        <v>125</v>
      </c>
      <c r="C61" s="7" t="s">
        <v>10</v>
      </c>
      <c r="D61" s="26"/>
      <c r="E61" s="26"/>
      <c r="F61" s="51"/>
      <c r="G61" s="28">
        <f>G60/C5/12</f>
        <v>1.2316602197090534</v>
      </c>
    </row>
    <row r="62" spans="1:7" ht="12">
      <c r="A62" s="36" t="s">
        <v>105</v>
      </c>
      <c r="B62" s="37" t="s">
        <v>18</v>
      </c>
      <c r="C62" s="7" t="s">
        <v>156</v>
      </c>
      <c r="D62" s="53">
        <v>2688</v>
      </c>
      <c r="E62" s="26"/>
      <c r="F62" s="27">
        <v>0.68</v>
      </c>
      <c r="G62" s="28">
        <f>F62*D62*12</f>
        <v>21934.08</v>
      </c>
    </row>
    <row r="63" spans="1:7" ht="12.75" customHeight="1">
      <c r="A63" s="22"/>
      <c r="B63" s="54"/>
      <c r="C63" s="7" t="s">
        <v>10</v>
      </c>
      <c r="D63" s="26"/>
      <c r="E63" s="26"/>
      <c r="F63" s="7"/>
      <c r="G63" s="55">
        <f>G62/C5/12</f>
        <v>0.21921015075015293</v>
      </c>
    </row>
    <row r="64" spans="1:7" ht="13.5" customHeight="1">
      <c r="A64" s="22" t="s">
        <v>157</v>
      </c>
      <c r="B64" s="56" t="s">
        <v>23</v>
      </c>
      <c r="C64" s="27"/>
      <c r="D64" s="9" t="s">
        <v>158</v>
      </c>
      <c r="E64" s="9"/>
      <c r="F64" s="7"/>
      <c r="G64" s="10"/>
    </row>
    <row r="65" spans="1:7" ht="12">
      <c r="A65" s="22" t="s">
        <v>159</v>
      </c>
      <c r="B65" s="57" t="s">
        <v>24</v>
      </c>
      <c r="C65" s="58"/>
      <c r="D65" s="9"/>
      <c r="E65" s="9"/>
      <c r="F65" s="7"/>
      <c r="G65" s="10"/>
    </row>
    <row r="66" spans="1:7" ht="12.75" customHeight="1">
      <c r="A66" s="59">
        <v>1</v>
      </c>
      <c r="B66" s="60" t="s">
        <v>25</v>
      </c>
      <c r="C66" s="61" t="s">
        <v>26</v>
      </c>
      <c r="D66" s="62">
        <v>140</v>
      </c>
      <c r="E66" s="61"/>
      <c r="F66" s="63">
        <v>23.74</v>
      </c>
      <c r="G66" s="64">
        <f>D66*F66</f>
        <v>3323.6</v>
      </c>
    </row>
    <row r="67" spans="1:7" ht="12">
      <c r="A67" s="59">
        <v>2</v>
      </c>
      <c r="B67" s="60" t="s">
        <v>27</v>
      </c>
      <c r="C67" s="61" t="s">
        <v>26</v>
      </c>
      <c r="D67" s="62">
        <v>11</v>
      </c>
      <c r="E67" s="61"/>
      <c r="F67" s="63">
        <v>62.95</v>
      </c>
      <c r="G67" s="64">
        <f aca="true" t="shared" si="2" ref="G67:G80">D67*F67</f>
        <v>692.45</v>
      </c>
    </row>
    <row r="68" spans="1:7" ht="13.5" customHeight="1">
      <c r="A68" s="65">
        <v>3</v>
      </c>
      <c r="B68" s="66" t="s">
        <v>160</v>
      </c>
      <c r="C68" s="61" t="s">
        <v>161</v>
      </c>
      <c r="D68" s="62">
        <v>141</v>
      </c>
      <c r="E68" s="61"/>
      <c r="F68" s="63">
        <v>12.64</v>
      </c>
      <c r="G68" s="64">
        <f t="shared" si="2"/>
        <v>1782.24</v>
      </c>
    </row>
    <row r="69" spans="1:7" ht="12" customHeight="1">
      <c r="A69" s="59">
        <v>4</v>
      </c>
      <c r="B69" s="66" t="s">
        <v>28</v>
      </c>
      <c r="C69" s="61" t="s">
        <v>29</v>
      </c>
      <c r="D69" s="62">
        <v>141</v>
      </c>
      <c r="E69" s="61"/>
      <c r="F69" s="63">
        <v>12.64</v>
      </c>
      <c r="G69" s="64">
        <f t="shared" si="2"/>
        <v>1782.24</v>
      </c>
    </row>
    <row r="70" spans="1:7" ht="24">
      <c r="A70" s="59">
        <v>5</v>
      </c>
      <c r="B70" s="60" t="s">
        <v>162</v>
      </c>
      <c r="C70" s="61" t="s">
        <v>30</v>
      </c>
      <c r="D70" s="67">
        <v>2.688</v>
      </c>
      <c r="E70" s="61"/>
      <c r="F70" s="63">
        <v>1264.03</v>
      </c>
      <c r="G70" s="64">
        <f t="shared" si="2"/>
        <v>3397.71264</v>
      </c>
    </row>
    <row r="71" spans="1:7" ht="12.75" customHeight="1">
      <c r="A71" s="65">
        <v>6</v>
      </c>
      <c r="B71" s="68" t="s">
        <v>31</v>
      </c>
      <c r="C71" s="61" t="s">
        <v>32</v>
      </c>
      <c r="D71" s="62">
        <v>0.5</v>
      </c>
      <c r="E71" s="61"/>
      <c r="F71" s="63">
        <v>1422.03</v>
      </c>
      <c r="G71" s="64">
        <f t="shared" si="2"/>
        <v>711.015</v>
      </c>
    </row>
    <row r="72" spans="1:7" ht="12" customHeight="1">
      <c r="A72" s="59">
        <v>7</v>
      </c>
      <c r="B72" s="60" t="s">
        <v>33</v>
      </c>
      <c r="C72" s="61" t="s">
        <v>34</v>
      </c>
      <c r="D72" s="62">
        <v>2</v>
      </c>
      <c r="E72" s="61"/>
      <c r="F72" s="63">
        <v>15.33</v>
      </c>
      <c r="G72" s="64">
        <f t="shared" si="2"/>
        <v>30.66</v>
      </c>
    </row>
    <row r="73" spans="1:7" ht="13.5" customHeight="1">
      <c r="A73" s="59">
        <v>8</v>
      </c>
      <c r="B73" s="60" t="s">
        <v>163</v>
      </c>
      <c r="C73" s="61" t="s">
        <v>35</v>
      </c>
      <c r="D73" s="61"/>
      <c r="E73" s="61"/>
      <c r="F73" s="63">
        <v>126.01</v>
      </c>
      <c r="G73" s="64">
        <f t="shared" si="2"/>
        <v>0</v>
      </c>
    </row>
    <row r="74" spans="1:7" ht="12" customHeight="1">
      <c r="A74" s="59">
        <v>9</v>
      </c>
      <c r="B74" s="60" t="s">
        <v>164</v>
      </c>
      <c r="C74" s="61" t="s">
        <v>36</v>
      </c>
      <c r="D74" s="61"/>
      <c r="E74" s="61"/>
      <c r="F74" s="63">
        <v>25.81</v>
      </c>
      <c r="G74" s="64">
        <f t="shared" si="2"/>
        <v>0</v>
      </c>
    </row>
    <row r="75" spans="1:7" ht="12" customHeight="1">
      <c r="A75" s="59">
        <v>10</v>
      </c>
      <c r="B75" s="60" t="s">
        <v>165</v>
      </c>
      <c r="C75" s="61" t="s">
        <v>26</v>
      </c>
      <c r="D75" s="61"/>
      <c r="E75" s="61"/>
      <c r="F75" s="63">
        <v>79</v>
      </c>
      <c r="G75" s="64">
        <f t="shared" si="2"/>
        <v>0</v>
      </c>
    </row>
    <row r="76" spans="1:7" ht="12" customHeight="1">
      <c r="A76" s="59">
        <v>11</v>
      </c>
      <c r="B76" s="69" t="s">
        <v>38</v>
      </c>
      <c r="C76" s="61" t="s">
        <v>39</v>
      </c>
      <c r="D76" s="70">
        <v>2</v>
      </c>
      <c r="E76" s="61"/>
      <c r="F76" s="71">
        <v>342.87</v>
      </c>
      <c r="G76" s="64">
        <f>D76*F76</f>
        <v>685.74</v>
      </c>
    </row>
    <row r="77" spans="1:7" ht="12.75" customHeight="1">
      <c r="A77" s="72">
        <v>12</v>
      </c>
      <c r="B77" s="60" t="s">
        <v>166</v>
      </c>
      <c r="C77" s="61" t="s">
        <v>61</v>
      </c>
      <c r="D77" s="62">
        <v>14.04</v>
      </c>
      <c r="E77" s="61"/>
      <c r="F77" s="63">
        <v>34.6</v>
      </c>
      <c r="G77" s="64">
        <f t="shared" si="2"/>
        <v>485.784</v>
      </c>
    </row>
    <row r="78" spans="1:7" ht="12" customHeight="1">
      <c r="A78" s="59">
        <v>13</v>
      </c>
      <c r="B78" s="60" t="s">
        <v>167</v>
      </c>
      <c r="C78" s="61" t="s">
        <v>26</v>
      </c>
      <c r="D78" s="62">
        <v>2</v>
      </c>
      <c r="E78" s="61"/>
      <c r="F78" s="63">
        <v>662.03</v>
      </c>
      <c r="G78" s="64">
        <f t="shared" si="2"/>
        <v>1324.06</v>
      </c>
    </row>
    <row r="79" spans="1:7" ht="14.25" customHeight="1">
      <c r="A79" s="59">
        <v>14</v>
      </c>
      <c r="B79" s="69" t="s">
        <v>168</v>
      </c>
      <c r="C79" s="61" t="s">
        <v>26</v>
      </c>
      <c r="D79" s="62">
        <v>50</v>
      </c>
      <c r="E79" s="61"/>
      <c r="F79" s="63">
        <v>3.79</v>
      </c>
      <c r="G79" s="64">
        <f t="shared" si="2"/>
        <v>189.5</v>
      </c>
    </row>
    <row r="80" spans="1:7" ht="12">
      <c r="A80" s="72">
        <v>15</v>
      </c>
      <c r="B80" s="60" t="s">
        <v>169</v>
      </c>
      <c r="C80" s="61" t="s">
        <v>37</v>
      </c>
      <c r="D80" s="62">
        <v>11</v>
      </c>
      <c r="E80" s="61"/>
      <c r="F80" s="63">
        <v>20</v>
      </c>
      <c r="G80" s="64">
        <f t="shared" si="2"/>
        <v>220</v>
      </c>
    </row>
    <row r="81" spans="1:7" ht="12">
      <c r="A81" s="66"/>
      <c r="B81" s="73" t="s">
        <v>123</v>
      </c>
      <c r="C81" s="61"/>
      <c r="D81" s="74"/>
      <c r="E81" s="74"/>
      <c r="F81" s="75"/>
      <c r="G81" s="75">
        <f>SUM(G66:G80)</f>
        <v>14625.001639999999</v>
      </c>
    </row>
    <row r="82" spans="1:7" ht="12">
      <c r="A82" s="66"/>
      <c r="B82" s="73" t="s">
        <v>170</v>
      </c>
      <c r="C82" s="76"/>
      <c r="D82" s="77"/>
      <c r="E82" s="77"/>
      <c r="F82" s="78"/>
      <c r="G82" s="78">
        <f>G81*1.15</f>
        <v>16818.751886</v>
      </c>
    </row>
    <row r="83" spans="1:7" ht="12">
      <c r="A83" s="66"/>
      <c r="B83" s="73" t="s">
        <v>130</v>
      </c>
      <c r="C83" s="79"/>
      <c r="D83" s="79"/>
      <c r="E83" s="79"/>
      <c r="F83" s="80"/>
      <c r="G83" s="81">
        <f>G82*1.18</f>
        <v>19846.127225479995</v>
      </c>
    </row>
    <row r="84" spans="1:7" ht="12">
      <c r="A84" s="66"/>
      <c r="B84" s="33" t="s">
        <v>125</v>
      </c>
      <c r="C84" s="7" t="s">
        <v>10</v>
      </c>
      <c r="D84" s="10"/>
      <c r="E84" s="10"/>
      <c r="F84" s="10"/>
      <c r="G84" s="55">
        <f>G83/C5/12</f>
        <v>0.19834305979116443</v>
      </c>
    </row>
    <row r="85" spans="1:7" ht="14.25" customHeight="1">
      <c r="A85" s="22" t="s">
        <v>171</v>
      </c>
      <c r="B85" s="82" t="s">
        <v>40</v>
      </c>
      <c r="C85" s="83"/>
      <c r="D85" s="9" t="s">
        <v>158</v>
      </c>
      <c r="E85" s="10"/>
      <c r="F85" s="84"/>
      <c r="G85" s="10"/>
    </row>
    <row r="86" spans="1:7" ht="12.75" customHeight="1">
      <c r="A86" s="66">
        <v>1</v>
      </c>
      <c r="B86" s="85" t="s">
        <v>41</v>
      </c>
      <c r="C86" s="86" t="s">
        <v>42</v>
      </c>
      <c r="D86" s="87">
        <v>38.5</v>
      </c>
      <c r="E86" s="88"/>
      <c r="F86" s="89">
        <v>632.01</v>
      </c>
      <c r="G86" s="90">
        <f>D86*F86</f>
        <v>24332.385</v>
      </c>
    </row>
    <row r="87" spans="1:7" ht="14.25" customHeight="1">
      <c r="A87" s="66">
        <v>2</v>
      </c>
      <c r="B87" s="85" t="s">
        <v>43</v>
      </c>
      <c r="C87" s="86" t="s">
        <v>44</v>
      </c>
      <c r="D87" s="89">
        <v>6</v>
      </c>
      <c r="E87" s="88"/>
      <c r="F87" s="89">
        <v>237.65</v>
      </c>
      <c r="G87" s="90">
        <f aca="true" t="shared" si="3" ref="G87:G104">D87*F87</f>
        <v>1425.9</v>
      </c>
    </row>
    <row r="88" spans="1:7" ht="13.5" customHeight="1">
      <c r="A88" s="66">
        <v>3</v>
      </c>
      <c r="B88" s="85" t="s">
        <v>45</v>
      </c>
      <c r="C88" s="86" t="s">
        <v>44</v>
      </c>
      <c r="D88" s="89">
        <v>2</v>
      </c>
      <c r="E88" s="88"/>
      <c r="F88" s="89">
        <v>264.4</v>
      </c>
      <c r="G88" s="90">
        <f t="shared" si="3"/>
        <v>528.8</v>
      </c>
    </row>
    <row r="89" spans="1:7" ht="13.5" customHeight="1">
      <c r="A89" s="66">
        <v>4</v>
      </c>
      <c r="B89" s="85" t="s">
        <v>172</v>
      </c>
      <c r="C89" s="86" t="s">
        <v>46</v>
      </c>
      <c r="D89" s="89">
        <v>25</v>
      </c>
      <c r="E89" s="88"/>
      <c r="F89" s="89">
        <v>23.9</v>
      </c>
      <c r="G89" s="90">
        <f t="shared" si="3"/>
        <v>597.5</v>
      </c>
    </row>
    <row r="90" spans="1:7" ht="12">
      <c r="A90" s="66">
        <v>5</v>
      </c>
      <c r="B90" s="85" t="s">
        <v>47</v>
      </c>
      <c r="C90" s="86" t="s">
        <v>48</v>
      </c>
      <c r="D90" s="89">
        <v>32</v>
      </c>
      <c r="E90" s="88"/>
      <c r="F90" s="89">
        <v>44.44</v>
      </c>
      <c r="G90" s="90">
        <f t="shared" si="3"/>
        <v>1422.08</v>
      </c>
    </row>
    <row r="91" spans="1:7" ht="12" customHeight="1">
      <c r="A91" s="66">
        <v>6</v>
      </c>
      <c r="B91" s="85" t="s">
        <v>49</v>
      </c>
      <c r="C91" s="86" t="s">
        <v>50</v>
      </c>
      <c r="D91" s="89"/>
      <c r="E91" s="88"/>
      <c r="F91" s="89">
        <v>222.42</v>
      </c>
      <c r="G91" s="90">
        <f t="shared" si="3"/>
        <v>0</v>
      </c>
    </row>
    <row r="92" spans="1:7" ht="12" customHeight="1">
      <c r="A92" s="66">
        <v>7</v>
      </c>
      <c r="B92" s="85" t="s">
        <v>51</v>
      </c>
      <c r="C92" s="86" t="s">
        <v>52</v>
      </c>
      <c r="D92" s="89">
        <v>20</v>
      </c>
      <c r="E92" s="88"/>
      <c r="F92" s="89">
        <v>152.63</v>
      </c>
      <c r="G92" s="90">
        <f t="shared" si="3"/>
        <v>3052.6</v>
      </c>
    </row>
    <row r="93" spans="1:7" ht="13.5" customHeight="1">
      <c r="A93" s="66">
        <v>8</v>
      </c>
      <c r="B93" s="85" t="s">
        <v>53</v>
      </c>
      <c r="C93" s="86" t="s">
        <v>46</v>
      </c>
      <c r="D93" s="89">
        <v>12</v>
      </c>
      <c r="E93" s="88"/>
      <c r="F93" s="89">
        <v>116.62</v>
      </c>
      <c r="G93" s="90">
        <f t="shared" si="3"/>
        <v>1399.44</v>
      </c>
    </row>
    <row r="94" spans="1:7" ht="12" customHeight="1">
      <c r="A94" s="66">
        <v>9</v>
      </c>
      <c r="B94" s="85" t="s">
        <v>54</v>
      </c>
      <c r="C94" s="86" t="s">
        <v>46</v>
      </c>
      <c r="D94" s="89">
        <v>1</v>
      </c>
      <c r="E94" s="88"/>
      <c r="F94" s="89">
        <v>119.06</v>
      </c>
      <c r="G94" s="90">
        <f t="shared" si="3"/>
        <v>119.06</v>
      </c>
    </row>
    <row r="95" spans="1:7" ht="12">
      <c r="A95" s="66">
        <v>10</v>
      </c>
      <c r="B95" s="85" t="s">
        <v>55</v>
      </c>
      <c r="C95" s="86" t="s">
        <v>56</v>
      </c>
      <c r="D95" s="89">
        <v>8</v>
      </c>
      <c r="E95" s="88"/>
      <c r="F95" s="89">
        <v>91.64</v>
      </c>
      <c r="G95" s="90">
        <f t="shared" si="3"/>
        <v>733.12</v>
      </c>
    </row>
    <row r="96" spans="1:7" ht="12" customHeight="1">
      <c r="A96" s="66">
        <v>11</v>
      </c>
      <c r="B96" s="85" t="s">
        <v>57</v>
      </c>
      <c r="C96" s="86" t="s">
        <v>58</v>
      </c>
      <c r="D96" s="89">
        <v>18</v>
      </c>
      <c r="E96" s="88"/>
      <c r="F96" s="89">
        <v>148.11</v>
      </c>
      <c r="G96" s="90">
        <f t="shared" si="3"/>
        <v>2665.9800000000005</v>
      </c>
    </row>
    <row r="97" spans="1:7" ht="12">
      <c r="A97" s="66">
        <v>12</v>
      </c>
      <c r="B97" s="85" t="s">
        <v>59</v>
      </c>
      <c r="C97" s="86" t="s">
        <v>56</v>
      </c>
      <c r="D97" s="89">
        <v>12</v>
      </c>
      <c r="E97" s="88"/>
      <c r="F97" s="89">
        <v>260.47</v>
      </c>
      <c r="G97" s="90">
        <f t="shared" si="3"/>
        <v>3125.6400000000003</v>
      </c>
    </row>
    <row r="98" spans="1:7" ht="12.75" customHeight="1">
      <c r="A98" s="66">
        <v>13</v>
      </c>
      <c r="B98" s="85" t="s">
        <v>173</v>
      </c>
      <c r="C98" s="86" t="s">
        <v>60</v>
      </c>
      <c r="D98" s="87">
        <v>0.0075</v>
      </c>
      <c r="E98" s="88"/>
      <c r="F98" s="89">
        <v>101100.44</v>
      </c>
      <c r="G98" s="90">
        <f t="shared" si="3"/>
        <v>758.2533</v>
      </c>
    </row>
    <row r="99" spans="1:7" ht="12">
      <c r="A99" s="66">
        <v>14</v>
      </c>
      <c r="B99" s="85" t="s">
        <v>62</v>
      </c>
      <c r="C99" s="86" t="s">
        <v>208</v>
      </c>
      <c r="D99" s="89">
        <v>12</v>
      </c>
      <c r="E99" s="88"/>
      <c r="F99" s="89">
        <v>47.4</v>
      </c>
      <c r="G99" s="90">
        <f t="shared" si="3"/>
        <v>568.8</v>
      </c>
    </row>
    <row r="100" spans="1:7" ht="12">
      <c r="A100" s="66">
        <v>15</v>
      </c>
      <c r="B100" s="85" t="s">
        <v>63</v>
      </c>
      <c r="C100" s="86" t="s">
        <v>61</v>
      </c>
      <c r="D100" s="89">
        <v>85</v>
      </c>
      <c r="E100" s="88"/>
      <c r="F100" s="89">
        <v>43.04</v>
      </c>
      <c r="G100" s="90">
        <f t="shared" si="3"/>
        <v>3658.4</v>
      </c>
    </row>
    <row r="101" spans="1:7" ht="12" customHeight="1">
      <c r="A101" s="66">
        <v>16</v>
      </c>
      <c r="B101" s="85" t="s">
        <v>64</v>
      </c>
      <c r="C101" s="86" t="s">
        <v>56</v>
      </c>
      <c r="D101" s="89">
        <v>2</v>
      </c>
      <c r="E101" s="88"/>
      <c r="F101" s="89">
        <v>80.58</v>
      </c>
      <c r="G101" s="90">
        <f t="shared" si="3"/>
        <v>161.16</v>
      </c>
    </row>
    <row r="102" spans="1:7" ht="12">
      <c r="A102" s="66">
        <v>17</v>
      </c>
      <c r="B102" s="85" t="s">
        <v>66</v>
      </c>
      <c r="C102" s="86" t="s">
        <v>65</v>
      </c>
      <c r="D102" s="89">
        <v>0.78</v>
      </c>
      <c r="E102" s="88"/>
      <c r="F102" s="89">
        <v>302.02</v>
      </c>
      <c r="G102" s="90">
        <f t="shared" si="3"/>
        <v>235.57559999999998</v>
      </c>
    </row>
    <row r="103" spans="1:7" ht="13.5" customHeight="1">
      <c r="A103" s="66">
        <v>18</v>
      </c>
      <c r="B103" s="85" t="s">
        <v>174</v>
      </c>
      <c r="C103" s="86" t="s">
        <v>50</v>
      </c>
      <c r="D103" s="89">
        <v>159</v>
      </c>
      <c r="E103" s="88"/>
      <c r="F103" s="89">
        <v>52.68</v>
      </c>
      <c r="G103" s="90">
        <f t="shared" si="3"/>
        <v>8376.12</v>
      </c>
    </row>
    <row r="104" spans="1:7" ht="12.75" customHeight="1">
      <c r="A104" s="66">
        <v>19</v>
      </c>
      <c r="B104" s="85" t="s">
        <v>175</v>
      </c>
      <c r="C104" s="86" t="s">
        <v>61</v>
      </c>
      <c r="D104" s="89">
        <v>110</v>
      </c>
      <c r="E104" s="88"/>
      <c r="F104" s="89">
        <v>7.12</v>
      </c>
      <c r="G104" s="90">
        <f t="shared" si="3"/>
        <v>783.2</v>
      </c>
    </row>
    <row r="105" spans="1:7" ht="12.75" customHeight="1">
      <c r="A105" s="66"/>
      <c r="B105" s="33" t="s">
        <v>123</v>
      </c>
      <c r="C105" s="46"/>
      <c r="D105" s="46"/>
      <c r="E105" s="46"/>
      <c r="F105" s="46"/>
      <c r="G105" s="90">
        <f>SUM(G86:G104)</f>
        <v>53944.013900000005</v>
      </c>
    </row>
    <row r="106" spans="1:7" ht="12.75" customHeight="1">
      <c r="A106" s="66"/>
      <c r="B106" s="73" t="s">
        <v>170</v>
      </c>
      <c r="C106" s="46"/>
      <c r="D106" s="46"/>
      <c r="E106" s="46"/>
      <c r="F106" s="46"/>
      <c r="G106" s="90">
        <f>G105*1.15</f>
        <v>62035.615985000004</v>
      </c>
    </row>
    <row r="107" spans="1:7" ht="12" customHeight="1">
      <c r="A107" s="66"/>
      <c r="B107" s="73" t="s">
        <v>130</v>
      </c>
      <c r="C107" s="46"/>
      <c r="D107" s="46"/>
      <c r="E107" s="46"/>
      <c r="F107" s="46"/>
      <c r="G107" s="91">
        <f>G106*1.18</f>
        <v>73202.0268623</v>
      </c>
    </row>
    <row r="108" spans="1:7" ht="13.5" customHeight="1">
      <c r="A108" s="66"/>
      <c r="B108" s="33" t="s">
        <v>125</v>
      </c>
      <c r="C108" s="7" t="s">
        <v>10</v>
      </c>
      <c r="D108" s="46"/>
      <c r="E108" s="46"/>
      <c r="F108" s="46"/>
      <c r="G108" s="91">
        <f>G107/C5/12</f>
        <v>0.7315842444133297</v>
      </c>
    </row>
    <row r="109" spans="1:7" ht="12">
      <c r="A109" s="22" t="s">
        <v>176</v>
      </c>
      <c r="B109" s="82" t="s">
        <v>67</v>
      </c>
      <c r="C109" s="86"/>
      <c r="D109" s="9"/>
      <c r="E109" s="92"/>
      <c r="F109" s="92"/>
      <c r="G109" s="46"/>
    </row>
    <row r="110" spans="1:7" ht="14.25" customHeight="1">
      <c r="A110" s="66">
        <v>1</v>
      </c>
      <c r="B110" s="85" t="s">
        <v>68</v>
      </c>
      <c r="C110" s="86" t="s">
        <v>42</v>
      </c>
      <c r="D110" s="89">
        <v>25.75</v>
      </c>
      <c r="E110" s="88"/>
      <c r="F110" s="89">
        <v>632.01</v>
      </c>
      <c r="G110" s="90">
        <f>D110*F110</f>
        <v>16274.2575</v>
      </c>
    </row>
    <row r="111" spans="1:7" ht="24">
      <c r="A111" s="66">
        <v>2</v>
      </c>
      <c r="B111" s="85" t="s">
        <v>69</v>
      </c>
      <c r="C111" s="86" t="s">
        <v>70</v>
      </c>
      <c r="D111" s="89">
        <v>5</v>
      </c>
      <c r="E111" s="88"/>
      <c r="F111" s="89">
        <v>1387.16</v>
      </c>
      <c r="G111" s="90">
        <f aca="true" t="shared" si="4" ref="G111:G120">D111*F111</f>
        <v>6935.8</v>
      </c>
    </row>
    <row r="112" spans="1:7" ht="12">
      <c r="A112" s="66">
        <v>3</v>
      </c>
      <c r="B112" s="85" t="s">
        <v>71</v>
      </c>
      <c r="C112" s="86" t="s">
        <v>70</v>
      </c>
      <c r="D112" s="89">
        <v>27.5</v>
      </c>
      <c r="E112" s="88"/>
      <c r="F112" s="89">
        <v>186.44</v>
      </c>
      <c r="G112" s="90">
        <f t="shared" si="4"/>
        <v>5127.1</v>
      </c>
    </row>
    <row r="113" spans="1:7" ht="12">
      <c r="A113" s="66">
        <v>4</v>
      </c>
      <c r="B113" s="85" t="s">
        <v>72</v>
      </c>
      <c r="C113" s="86" t="s">
        <v>73</v>
      </c>
      <c r="D113" s="89">
        <v>35</v>
      </c>
      <c r="E113" s="88"/>
      <c r="F113" s="89">
        <v>88.48</v>
      </c>
      <c r="G113" s="90">
        <f t="shared" si="4"/>
        <v>3096.8</v>
      </c>
    </row>
    <row r="114" spans="1:7" ht="12">
      <c r="A114" s="66">
        <v>5</v>
      </c>
      <c r="B114" s="85" t="s">
        <v>74</v>
      </c>
      <c r="C114" s="86" t="s">
        <v>56</v>
      </c>
      <c r="D114" s="89">
        <v>65</v>
      </c>
      <c r="E114" s="88"/>
      <c r="F114" s="89">
        <v>41.17</v>
      </c>
      <c r="G114" s="90">
        <f t="shared" si="4"/>
        <v>2676.05</v>
      </c>
    </row>
    <row r="115" spans="1:7" ht="12">
      <c r="A115" s="66">
        <v>6</v>
      </c>
      <c r="B115" s="85" t="s">
        <v>75</v>
      </c>
      <c r="C115" s="86" t="s">
        <v>56</v>
      </c>
      <c r="D115" s="89">
        <v>20</v>
      </c>
      <c r="E115" s="88"/>
      <c r="F115" s="89">
        <v>237.09</v>
      </c>
      <c r="G115" s="90">
        <f t="shared" si="4"/>
        <v>4741.8</v>
      </c>
    </row>
    <row r="116" spans="1:7" ht="14.25" customHeight="1">
      <c r="A116" s="66">
        <v>7</v>
      </c>
      <c r="B116" s="85" t="s">
        <v>76</v>
      </c>
      <c r="C116" s="86" t="s">
        <v>56</v>
      </c>
      <c r="D116" s="89">
        <v>2</v>
      </c>
      <c r="E116" s="88"/>
      <c r="F116" s="89">
        <v>169.65</v>
      </c>
      <c r="G116" s="90">
        <f t="shared" si="4"/>
        <v>339.3</v>
      </c>
    </row>
    <row r="117" spans="1:7" ht="12.75" customHeight="1">
      <c r="A117" s="66">
        <v>8</v>
      </c>
      <c r="B117" s="85" t="s">
        <v>77</v>
      </c>
      <c r="C117" s="86" t="s">
        <v>56</v>
      </c>
      <c r="D117" s="89">
        <v>25</v>
      </c>
      <c r="E117" s="88"/>
      <c r="F117" s="89">
        <v>47.87</v>
      </c>
      <c r="G117" s="90">
        <f t="shared" si="4"/>
        <v>1196.75</v>
      </c>
    </row>
    <row r="118" spans="1:7" ht="13.5" customHeight="1">
      <c r="A118" s="66">
        <v>9</v>
      </c>
      <c r="B118" s="85" t="s">
        <v>78</v>
      </c>
      <c r="C118" s="86" t="s">
        <v>56</v>
      </c>
      <c r="D118" s="89">
        <v>2</v>
      </c>
      <c r="E118" s="88"/>
      <c r="F118" s="89">
        <v>210.53</v>
      </c>
      <c r="G118" s="90">
        <f t="shared" si="4"/>
        <v>421.06</v>
      </c>
    </row>
    <row r="119" spans="1:7" ht="12">
      <c r="A119" s="66">
        <v>10</v>
      </c>
      <c r="B119" s="85" t="s">
        <v>80</v>
      </c>
      <c r="C119" s="86" t="s">
        <v>56</v>
      </c>
      <c r="D119" s="89">
        <v>0</v>
      </c>
      <c r="E119" s="88"/>
      <c r="F119" s="89">
        <v>53.72</v>
      </c>
      <c r="G119" s="90">
        <f t="shared" si="4"/>
        <v>0</v>
      </c>
    </row>
    <row r="120" spans="1:7" ht="13.5" customHeight="1">
      <c r="A120" s="66">
        <v>11</v>
      </c>
      <c r="B120" s="85" t="s">
        <v>81</v>
      </c>
      <c r="C120" s="86" t="s">
        <v>65</v>
      </c>
      <c r="D120" s="89">
        <v>21</v>
      </c>
      <c r="E120" s="88"/>
      <c r="F120" s="89">
        <v>46</v>
      </c>
      <c r="G120" s="90">
        <f t="shared" si="4"/>
        <v>966</v>
      </c>
    </row>
    <row r="121" spans="1:7" ht="12">
      <c r="A121" s="66"/>
      <c r="B121" s="33" t="s">
        <v>123</v>
      </c>
      <c r="C121" s="46"/>
      <c r="D121" s="46"/>
      <c r="E121" s="46"/>
      <c r="F121" s="46"/>
      <c r="G121" s="91">
        <f>SUM(G110:G120)</f>
        <v>41774.9175</v>
      </c>
    </row>
    <row r="122" spans="1:7" ht="13.5" customHeight="1">
      <c r="A122" s="66"/>
      <c r="B122" s="73" t="s">
        <v>170</v>
      </c>
      <c r="C122" s="46"/>
      <c r="D122" s="46"/>
      <c r="E122" s="46"/>
      <c r="F122" s="46"/>
      <c r="G122" s="91">
        <f>G121*1.15</f>
        <v>48041.155125</v>
      </c>
    </row>
    <row r="123" spans="1:7" ht="12">
      <c r="A123" s="66"/>
      <c r="B123" s="73" t="s">
        <v>130</v>
      </c>
      <c r="C123" s="46"/>
      <c r="D123" s="46"/>
      <c r="E123" s="46"/>
      <c r="F123" s="46"/>
      <c r="G123" s="91">
        <f>G122*1.18</f>
        <v>56688.56304749999</v>
      </c>
    </row>
    <row r="124" spans="1:7" ht="13.5" customHeight="1">
      <c r="A124" s="66"/>
      <c r="B124" s="33" t="s">
        <v>125</v>
      </c>
      <c r="C124" s="7" t="s">
        <v>10</v>
      </c>
      <c r="D124" s="46"/>
      <c r="E124" s="46"/>
      <c r="F124" s="46"/>
      <c r="G124" s="91">
        <f>G123/C5/12</f>
        <v>0.5665479678861398</v>
      </c>
    </row>
    <row r="125" spans="1:7" ht="24">
      <c r="A125" s="22" t="s">
        <v>177</v>
      </c>
      <c r="B125" s="93" t="s">
        <v>178</v>
      </c>
      <c r="C125" s="27"/>
      <c r="D125" s="9"/>
      <c r="E125" s="46"/>
      <c r="F125" s="46"/>
      <c r="G125" s="91"/>
    </row>
    <row r="126" spans="1:7" ht="24" customHeight="1">
      <c r="A126" s="10">
        <v>1</v>
      </c>
      <c r="B126" s="60" t="s">
        <v>179</v>
      </c>
      <c r="C126" s="7" t="s">
        <v>180</v>
      </c>
      <c r="D126" s="94">
        <v>1</v>
      </c>
      <c r="E126" s="94">
        <v>12</v>
      </c>
      <c r="F126" s="94">
        <v>155.38</v>
      </c>
      <c r="G126" s="95">
        <f>D126*F126*E126</f>
        <v>1864.56</v>
      </c>
    </row>
    <row r="127" spans="1:7" ht="12">
      <c r="A127" s="10">
        <v>2</v>
      </c>
      <c r="B127" s="66" t="s">
        <v>181</v>
      </c>
      <c r="C127" s="7" t="s">
        <v>180</v>
      </c>
      <c r="D127" s="94">
        <v>1</v>
      </c>
      <c r="E127" s="94">
        <v>12</v>
      </c>
      <c r="F127" s="94">
        <v>77.69</v>
      </c>
      <c r="G127" s="95">
        <f>D127*F127*E127</f>
        <v>932.28</v>
      </c>
    </row>
    <row r="128" spans="1:7" ht="12">
      <c r="A128" s="10">
        <v>3</v>
      </c>
      <c r="B128" s="66" t="s">
        <v>182</v>
      </c>
      <c r="C128" s="7" t="s">
        <v>180</v>
      </c>
      <c r="D128" s="94">
        <v>1</v>
      </c>
      <c r="E128" s="94">
        <v>3</v>
      </c>
      <c r="F128" s="94">
        <v>155.38</v>
      </c>
      <c r="G128" s="95">
        <f>D128*F128*E128</f>
        <v>466.14</v>
      </c>
    </row>
    <row r="129" spans="1:7" ht="12">
      <c r="A129" s="10"/>
      <c r="B129" s="33" t="s">
        <v>123</v>
      </c>
      <c r="C129" s="7"/>
      <c r="D129" s="46"/>
      <c r="E129" s="46"/>
      <c r="F129" s="46"/>
      <c r="G129" s="91">
        <f>G126+G127+G128</f>
        <v>3262.98</v>
      </c>
    </row>
    <row r="130" spans="1:7" ht="12">
      <c r="A130" s="10"/>
      <c r="B130" s="73" t="s">
        <v>170</v>
      </c>
      <c r="C130" s="7"/>
      <c r="D130" s="46"/>
      <c r="E130" s="46"/>
      <c r="F130" s="46"/>
      <c r="G130" s="91">
        <f>G129*1.15</f>
        <v>3752.4269999999997</v>
      </c>
    </row>
    <row r="131" spans="1:7" ht="12">
      <c r="A131" s="10"/>
      <c r="B131" s="73" t="s">
        <v>130</v>
      </c>
      <c r="C131" s="7"/>
      <c r="D131" s="46"/>
      <c r="E131" s="46"/>
      <c r="F131" s="46"/>
      <c r="G131" s="91">
        <f>G130*1.18</f>
        <v>4427.8638599999995</v>
      </c>
    </row>
    <row r="132" spans="1:7" ht="12">
      <c r="A132" s="66"/>
      <c r="B132" s="33" t="s">
        <v>125</v>
      </c>
      <c r="C132" s="7" t="s">
        <v>183</v>
      </c>
      <c r="D132" s="46"/>
      <c r="E132" s="46"/>
      <c r="F132" s="46"/>
      <c r="G132" s="91">
        <f>G131/C5/12</f>
        <v>0.04425226425050669</v>
      </c>
    </row>
    <row r="133" spans="1:7" ht="12">
      <c r="A133" s="22" t="s">
        <v>184</v>
      </c>
      <c r="B133" s="96" t="s">
        <v>82</v>
      </c>
      <c r="C133" s="57"/>
      <c r="D133" s="9" t="s">
        <v>158</v>
      </c>
      <c r="E133" s="57"/>
      <c r="F133" s="57"/>
      <c r="G133" s="57"/>
    </row>
    <row r="134" spans="1:7" ht="22.5" customHeight="1">
      <c r="A134" s="20">
        <v>1</v>
      </c>
      <c r="B134" s="97" t="s">
        <v>185</v>
      </c>
      <c r="C134" s="98" t="s">
        <v>79</v>
      </c>
      <c r="D134" s="99">
        <v>4</v>
      </c>
      <c r="E134" s="100"/>
      <c r="F134" s="101">
        <v>76.72</v>
      </c>
      <c r="G134" s="102">
        <f>D134*F134</f>
        <v>306.88</v>
      </c>
    </row>
    <row r="135" spans="1:7" ht="12">
      <c r="A135" s="20">
        <v>2</v>
      </c>
      <c r="B135" s="69" t="s">
        <v>83</v>
      </c>
      <c r="C135" s="98" t="s">
        <v>84</v>
      </c>
      <c r="D135" s="99">
        <v>15</v>
      </c>
      <c r="E135" s="100"/>
      <c r="F135" s="101">
        <v>26.86</v>
      </c>
      <c r="G135" s="102">
        <f aca="true" t="shared" si="5" ref="G135:G155">D135*F135</f>
        <v>402.9</v>
      </c>
    </row>
    <row r="136" spans="1:7" ht="12">
      <c r="A136" s="20">
        <v>3</v>
      </c>
      <c r="B136" s="69" t="s">
        <v>85</v>
      </c>
      <c r="C136" s="98" t="s">
        <v>86</v>
      </c>
      <c r="D136" s="99">
        <v>15</v>
      </c>
      <c r="E136" s="100"/>
      <c r="F136" s="101">
        <v>26.86</v>
      </c>
      <c r="G136" s="102">
        <f t="shared" si="5"/>
        <v>402.9</v>
      </c>
    </row>
    <row r="137" spans="1:7" ht="12">
      <c r="A137" s="20">
        <v>4</v>
      </c>
      <c r="B137" s="69" t="s">
        <v>186</v>
      </c>
      <c r="C137" s="98" t="s">
        <v>87</v>
      </c>
      <c r="D137" s="99">
        <v>8</v>
      </c>
      <c r="E137" s="100"/>
      <c r="F137" s="101">
        <v>170.07</v>
      </c>
      <c r="G137" s="102">
        <f t="shared" si="5"/>
        <v>1360.56</v>
      </c>
    </row>
    <row r="138" spans="1:7" ht="24">
      <c r="A138" s="20">
        <v>5</v>
      </c>
      <c r="B138" s="69" t="s">
        <v>187</v>
      </c>
      <c r="C138" s="98" t="s">
        <v>56</v>
      </c>
      <c r="D138" s="99">
        <v>5</v>
      </c>
      <c r="E138" s="100"/>
      <c r="F138" s="101">
        <v>187.76</v>
      </c>
      <c r="G138" s="102">
        <f t="shared" si="5"/>
        <v>938.8</v>
      </c>
    </row>
    <row r="139" spans="1:7" ht="12">
      <c r="A139" s="20">
        <v>6</v>
      </c>
      <c r="B139" s="69" t="s">
        <v>88</v>
      </c>
      <c r="C139" s="98" t="s">
        <v>56</v>
      </c>
      <c r="D139" s="99">
        <v>16</v>
      </c>
      <c r="E139" s="100"/>
      <c r="F139" s="101">
        <v>79</v>
      </c>
      <c r="G139" s="102">
        <f t="shared" si="5"/>
        <v>1264</v>
      </c>
    </row>
    <row r="140" spans="1:7" ht="12">
      <c r="A140" s="20">
        <v>7</v>
      </c>
      <c r="B140" s="69" t="s">
        <v>188</v>
      </c>
      <c r="C140" s="98" t="s">
        <v>89</v>
      </c>
      <c r="D140" s="99">
        <v>732</v>
      </c>
      <c r="E140" s="100"/>
      <c r="F140" s="101">
        <v>1.9</v>
      </c>
      <c r="G140" s="102">
        <f t="shared" si="5"/>
        <v>1390.8</v>
      </c>
    </row>
    <row r="141" spans="1:7" ht="12">
      <c r="A141" s="20">
        <v>8</v>
      </c>
      <c r="B141" s="97" t="s">
        <v>189</v>
      </c>
      <c r="C141" s="103" t="s">
        <v>56</v>
      </c>
      <c r="D141" s="99">
        <v>2</v>
      </c>
      <c r="E141" s="100"/>
      <c r="F141" s="104">
        <v>56.18</v>
      </c>
      <c r="G141" s="102">
        <f t="shared" si="5"/>
        <v>112.36</v>
      </c>
    </row>
    <row r="142" spans="1:7" ht="12">
      <c r="A142" s="20">
        <v>9</v>
      </c>
      <c r="B142" s="97" t="s">
        <v>190</v>
      </c>
      <c r="C142" s="103" t="s">
        <v>48</v>
      </c>
      <c r="D142" s="99">
        <v>0</v>
      </c>
      <c r="E142" s="100"/>
      <c r="F142" s="104">
        <v>196.93</v>
      </c>
      <c r="G142" s="102">
        <f t="shared" si="5"/>
        <v>0</v>
      </c>
    </row>
    <row r="143" spans="1:7" ht="12">
      <c r="A143" s="105">
        <v>10</v>
      </c>
      <c r="B143" s="97" t="s">
        <v>90</v>
      </c>
      <c r="C143" s="103" t="s">
        <v>89</v>
      </c>
      <c r="D143" s="99">
        <v>252</v>
      </c>
      <c r="E143" s="100"/>
      <c r="F143" s="104">
        <v>12.64</v>
      </c>
      <c r="G143" s="102">
        <f t="shared" si="5"/>
        <v>3185.28</v>
      </c>
    </row>
    <row r="144" spans="1:7" ht="12">
      <c r="A144" s="105">
        <v>11</v>
      </c>
      <c r="B144" s="97" t="s">
        <v>191</v>
      </c>
      <c r="C144" s="103" t="s">
        <v>56</v>
      </c>
      <c r="D144" s="99">
        <v>7</v>
      </c>
      <c r="E144" s="100"/>
      <c r="F144" s="104">
        <v>150.54</v>
      </c>
      <c r="G144" s="102">
        <f t="shared" si="5"/>
        <v>1053.78</v>
      </c>
    </row>
    <row r="145" spans="1:7" ht="12">
      <c r="A145" s="105">
        <v>12</v>
      </c>
      <c r="B145" s="97" t="s">
        <v>192</v>
      </c>
      <c r="C145" s="103" t="s">
        <v>56</v>
      </c>
      <c r="D145" s="99">
        <v>1</v>
      </c>
      <c r="E145" s="100"/>
      <c r="F145" s="104">
        <v>91.06</v>
      </c>
      <c r="G145" s="102">
        <f t="shared" si="5"/>
        <v>91.06</v>
      </c>
    </row>
    <row r="146" spans="1:7" ht="12">
      <c r="A146" s="105">
        <v>13</v>
      </c>
      <c r="B146" s="97" t="s">
        <v>193</v>
      </c>
      <c r="C146" s="103" t="s">
        <v>56</v>
      </c>
      <c r="D146" s="99">
        <v>1</v>
      </c>
      <c r="E146" s="100"/>
      <c r="F146" s="104">
        <v>75.06</v>
      </c>
      <c r="G146" s="102">
        <f t="shared" si="5"/>
        <v>75.06</v>
      </c>
    </row>
    <row r="147" spans="1:7" ht="12">
      <c r="A147" s="105">
        <v>14</v>
      </c>
      <c r="B147" s="97" t="s">
        <v>194</v>
      </c>
      <c r="C147" s="103" t="s">
        <v>56</v>
      </c>
      <c r="D147" s="99">
        <v>2</v>
      </c>
      <c r="E147" s="100"/>
      <c r="F147" s="104">
        <v>350.26</v>
      </c>
      <c r="G147" s="102">
        <f t="shared" si="5"/>
        <v>700.52</v>
      </c>
    </row>
    <row r="148" spans="1:7" ht="12">
      <c r="A148" s="105">
        <v>15</v>
      </c>
      <c r="B148" s="97" t="s">
        <v>195</v>
      </c>
      <c r="C148" s="103" t="s">
        <v>89</v>
      </c>
      <c r="D148" s="99">
        <v>2</v>
      </c>
      <c r="E148" s="100"/>
      <c r="F148" s="104">
        <v>160.04</v>
      </c>
      <c r="G148" s="102">
        <f t="shared" si="5"/>
        <v>320.08</v>
      </c>
    </row>
    <row r="149" spans="1:7" ht="12">
      <c r="A149" s="105">
        <v>16</v>
      </c>
      <c r="B149" s="97" t="s">
        <v>196</v>
      </c>
      <c r="C149" s="103" t="s">
        <v>91</v>
      </c>
      <c r="D149" s="99">
        <v>6</v>
      </c>
      <c r="E149" s="100"/>
      <c r="F149" s="104">
        <v>120.82</v>
      </c>
      <c r="G149" s="102">
        <f t="shared" si="5"/>
        <v>724.92</v>
      </c>
    </row>
    <row r="150" spans="1:7" ht="12">
      <c r="A150" s="105">
        <v>17</v>
      </c>
      <c r="B150" s="97" t="s">
        <v>92</v>
      </c>
      <c r="C150" s="103" t="s">
        <v>93</v>
      </c>
      <c r="D150" s="99">
        <v>12</v>
      </c>
      <c r="E150" s="100"/>
      <c r="F150" s="104">
        <v>59.91</v>
      </c>
      <c r="G150" s="102">
        <f t="shared" si="5"/>
        <v>718.92</v>
      </c>
    </row>
    <row r="151" spans="1:7" ht="12">
      <c r="A151" s="105">
        <v>18</v>
      </c>
      <c r="B151" s="97" t="s">
        <v>94</v>
      </c>
      <c r="C151" s="103" t="s">
        <v>30</v>
      </c>
      <c r="D151" s="99">
        <v>5.11</v>
      </c>
      <c r="E151" s="100"/>
      <c r="F151" s="104">
        <v>632.01</v>
      </c>
      <c r="G151" s="102">
        <f t="shared" si="5"/>
        <v>3229.5711</v>
      </c>
    </row>
    <row r="152" spans="1:7" ht="24">
      <c r="A152" s="105">
        <v>19</v>
      </c>
      <c r="B152" s="97" t="s">
        <v>197</v>
      </c>
      <c r="C152" s="103" t="s">
        <v>56</v>
      </c>
      <c r="D152" s="99">
        <v>23</v>
      </c>
      <c r="E152" s="100"/>
      <c r="F152" s="104">
        <v>31.6</v>
      </c>
      <c r="G152" s="102">
        <f t="shared" si="5"/>
        <v>726.8000000000001</v>
      </c>
    </row>
    <row r="153" spans="1:7" ht="12">
      <c r="A153" s="105">
        <v>20</v>
      </c>
      <c r="B153" s="97" t="s">
        <v>95</v>
      </c>
      <c r="C153" s="103" t="s">
        <v>56</v>
      </c>
      <c r="D153" s="106">
        <v>4</v>
      </c>
      <c r="E153" s="100"/>
      <c r="F153" s="107">
        <v>221.81</v>
      </c>
      <c r="G153" s="102">
        <f t="shared" si="5"/>
        <v>887.24</v>
      </c>
    </row>
    <row r="154" spans="1:7" ht="12">
      <c r="A154" s="20">
        <v>21</v>
      </c>
      <c r="B154" s="108" t="s">
        <v>96</v>
      </c>
      <c r="C154" s="103" t="s">
        <v>198</v>
      </c>
      <c r="D154" s="106">
        <v>18</v>
      </c>
      <c r="E154" s="100"/>
      <c r="F154" s="106">
        <v>158</v>
      </c>
      <c r="G154" s="102">
        <f t="shared" si="5"/>
        <v>2844</v>
      </c>
    </row>
    <row r="155" spans="1:7" ht="12">
      <c r="A155" s="20">
        <v>22</v>
      </c>
      <c r="B155" s="108" t="s">
        <v>97</v>
      </c>
      <c r="C155" s="103" t="s">
        <v>56</v>
      </c>
      <c r="D155" s="109">
        <v>5</v>
      </c>
      <c r="E155" s="100"/>
      <c r="F155" s="107">
        <v>52.14</v>
      </c>
      <c r="G155" s="102">
        <f t="shared" si="5"/>
        <v>260.7</v>
      </c>
    </row>
    <row r="156" spans="1:7" ht="12">
      <c r="A156" s="20"/>
      <c r="B156" s="33" t="s">
        <v>123</v>
      </c>
      <c r="C156" s="79"/>
      <c r="D156" s="110"/>
      <c r="E156" s="110"/>
      <c r="F156" s="80"/>
      <c r="G156" s="80">
        <f>SUM(G134:G155)</f>
        <v>20997.131100000002</v>
      </c>
    </row>
    <row r="157" spans="1:7" ht="12">
      <c r="A157" s="20"/>
      <c r="B157" s="73" t="s">
        <v>170</v>
      </c>
      <c r="C157" s="79"/>
      <c r="D157" s="110"/>
      <c r="E157" s="110"/>
      <c r="F157" s="80"/>
      <c r="G157" s="81">
        <f>(G156*15%)+G156</f>
        <v>24146.700765</v>
      </c>
    </row>
    <row r="158" spans="1:7" ht="12">
      <c r="A158" s="20"/>
      <c r="B158" s="73" t="s">
        <v>130</v>
      </c>
      <c r="C158" s="79"/>
      <c r="D158" s="110"/>
      <c r="E158" s="110"/>
      <c r="F158" s="80"/>
      <c r="G158" s="81">
        <f>G157*1.18</f>
        <v>28493.1069027</v>
      </c>
    </row>
    <row r="159" spans="1:7" ht="12">
      <c r="A159" s="20"/>
      <c r="B159" s="73" t="s">
        <v>125</v>
      </c>
      <c r="C159" s="7" t="s">
        <v>10</v>
      </c>
      <c r="D159" s="110"/>
      <c r="E159" s="110"/>
      <c r="F159" s="80"/>
      <c r="G159" s="81">
        <f>G158/C5/12</f>
        <v>0.2847613512616481</v>
      </c>
    </row>
    <row r="160" spans="1:7" ht="12">
      <c r="A160" s="22" t="s">
        <v>199</v>
      </c>
      <c r="B160" s="25" t="s">
        <v>98</v>
      </c>
      <c r="C160" s="7" t="s">
        <v>10</v>
      </c>
      <c r="D160" s="31">
        <f>C5</f>
        <v>8338.3</v>
      </c>
      <c r="E160" s="26"/>
      <c r="F160" s="111">
        <v>1.94</v>
      </c>
      <c r="G160" s="112">
        <f>D160*F160*12</f>
        <v>194115.62399999998</v>
      </c>
    </row>
    <row r="161" spans="1:7" ht="12">
      <c r="A161" s="22"/>
      <c r="B161" s="25"/>
      <c r="C161" s="7"/>
      <c r="D161" s="26"/>
      <c r="E161" s="26"/>
      <c r="F161" s="11"/>
      <c r="G161" s="112"/>
    </row>
    <row r="162" spans="1:7" ht="12">
      <c r="A162" s="22" t="s">
        <v>20</v>
      </c>
      <c r="B162" s="56" t="s">
        <v>101</v>
      </c>
      <c r="C162" s="7" t="s">
        <v>10</v>
      </c>
      <c r="D162" s="31">
        <f>C5</f>
        <v>8338.3</v>
      </c>
      <c r="E162" s="26"/>
      <c r="F162" s="111">
        <v>2.54</v>
      </c>
      <c r="G162" s="112">
        <f>D162*F162*12</f>
        <v>254151.384</v>
      </c>
    </row>
    <row r="163" spans="1:7" ht="12">
      <c r="A163" s="22"/>
      <c r="B163" s="56"/>
      <c r="C163" s="7"/>
      <c r="D163" s="26"/>
      <c r="E163" s="26"/>
      <c r="F163" s="11"/>
      <c r="G163" s="112"/>
    </row>
    <row r="164" spans="1:7" ht="12">
      <c r="A164" s="113" t="s">
        <v>22</v>
      </c>
      <c r="B164" s="54" t="s">
        <v>19</v>
      </c>
      <c r="C164" s="7" t="s">
        <v>10</v>
      </c>
      <c r="D164" s="31">
        <f>C5</f>
        <v>8338.3</v>
      </c>
      <c r="E164" s="26"/>
      <c r="F164" s="114">
        <v>1.43</v>
      </c>
      <c r="G164" s="28">
        <f>F164*D164*12</f>
        <v>143085.22799999997</v>
      </c>
    </row>
    <row r="165" spans="1:7" ht="12">
      <c r="A165" s="113"/>
      <c r="B165" s="54"/>
      <c r="C165" s="7"/>
      <c r="D165" s="26"/>
      <c r="E165" s="26"/>
      <c r="F165" s="27"/>
      <c r="G165" s="28"/>
    </row>
    <row r="166" spans="1:7" ht="12">
      <c r="A166" s="113" t="s">
        <v>100</v>
      </c>
      <c r="B166" s="54" t="s">
        <v>21</v>
      </c>
      <c r="C166" s="7" t="s">
        <v>10</v>
      </c>
      <c r="D166" s="31">
        <f>C5</f>
        <v>8338.3</v>
      </c>
      <c r="E166" s="26"/>
      <c r="F166" s="114">
        <v>0.95</v>
      </c>
      <c r="G166" s="28">
        <f>F166*D166*12</f>
        <v>95056.62</v>
      </c>
    </row>
    <row r="167" spans="1:7" ht="12">
      <c r="A167" s="66"/>
      <c r="B167" s="115" t="s">
        <v>102</v>
      </c>
      <c r="C167" s="7" t="s">
        <v>103</v>
      </c>
      <c r="D167" s="26"/>
      <c r="E167" s="26"/>
      <c r="F167" s="7"/>
      <c r="G167" s="12">
        <f>G23+G31+G33+G34+G60+G62+G83+G107+G123+G131+G158+G160+G162+G164+G166</f>
        <v>1399020.04617798</v>
      </c>
    </row>
    <row r="168" spans="1:7" ht="12">
      <c r="A168" s="23"/>
      <c r="B168" s="138" t="s">
        <v>211</v>
      </c>
      <c r="C168" s="139" t="s">
        <v>99</v>
      </c>
      <c r="D168" s="7"/>
      <c r="E168" s="7"/>
      <c r="F168" s="7"/>
      <c r="G168" s="116">
        <f>G167/C5/12</f>
        <v>13.981867268887543</v>
      </c>
    </row>
    <row r="169" spans="1:7" ht="12">
      <c r="A169" s="23"/>
      <c r="B169" s="140" t="s">
        <v>212</v>
      </c>
      <c r="C169" s="139"/>
      <c r="D169" s="7"/>
      <c r="E169" s="7"/>
      <c r="F169" s="7"/>
      <c r="G169" s="116"/>
    </row>
    <row r="170" spans="1:7" ht="12">
      <c r="A170" s="23"/>
      <c r="B170" s="141" t="s">
        <v>213</v>
      </c>
      <c r="C170" s="139" t="s">
        <v>99</v>
      </c>
      <c r="D170" s="7"/>
      <c r="E170" s="7"/>
      <c r="F170" s="7"/>
      <c r="G170" s="116">
        <v>13.28</v>
      </c>
    </row>
    <row r="171" spans="1:7" ht="12">
      <c r="A171" s="23"/>
      <c r="B171" s="141" t="s">
        <v>214</v>
      </c>
      <c r="C171" s="139" t="s">
        <v>99</v>
      </c>
      <c r="D171" s="7"/>
      <c r="E171" s="7"/>
      <c r="F171" s="7"/>
      <c r="G171" s="116">
        <v>14.68</v>
      </c>
    </row>
    <row r="172" spans="1:7" ht="12">
      <c r="A172" s="117"/>
      <c r="B172" s="117"/>
      <c r="C172" s="2"/>
      <c r="E172" s="2"/>
      <c r="F172" s="2"/>
      <c r="G172" s="118"/>
    </row>
    <row r="173" spans="1:7" ht="12.75">
      <c r="A173" s="119"/>
      <c r="B173" s="119"/>
      <c r="C173" s="119"/>
      <c r="D173" s="119"/>
      <c r="E173" s="119"/>
      <c r="F173" s="119"/>
      <c r="G173" s="119"/>
    </row>
    <row r="174" spans="1:7" ht="12">
      <c r="A174" s="117"/>
      <c r="B174" s="117" t="s">
        <v>200</v>
      </c>
      <c r="C174" s="2"/>
      <c r="E174" s="2"/>
      <c r="F174" s="16"/>
      <c r="G174" s="117"/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35"/>
  </sheetPr>
  <dimension ref="A1:G174"/>
  <sheetViews>
    <sheetView workbookViewId="0" topLeftCell="A86">
      <selection activeCell="G102" sqref="G102"/>
    </sheetView>
  </sheetViews>
  <sheetFormatPr defaultColWidth="9.140625" defaultRowHeight="12.75"/>
  <cols>
    <col min="1" max="1" width="4.421875" style="3" customWidth="1"/>
    <col min="2" max="2" width="40.7109375" style="3" customWidth="1"/>
    <col min="3" max="3" width="9.00390625" style="1" customWidth="1"/>
    <col min="4" max="4" width="8.28125" style="2" customWidth="1"/>
    <col min="5" max="5" width="8.7109375" style="1" customWidth="1"/>
    <col min="6" max="6" width="9.140625" style="4" customWidth="1"/>
    <col min="7" max="7" width="11.8515625" style="3" customWidth="1"/>
    <col min="8" max="16384" width="9.140625" style="3" customWidth="1"/>
  </cols>
  <sheetData>
    <row r="1" spans="1:7" ht="12">
      <c r="A1" s="14"/>
      <c r="B1" s="14"/>
      <c r="C1" s="2"/>
      <c r="E1" s="2"/>
      <c r="F1" s="2"/>
      <c r="G1" s="15" t="s">
        <v>0</v>
      </c>
    </row>
    <row r="2" spans="1:7" ht="12">
      <c r="A2" s="134" t="s">
        <v>107</v>
      </c>
      <c r="B2" s="135"/>
      <c r="C2" s="135"/>
      <c r="D2" s="135"/>
      <c r="E2" s="135"/>
      <c r="F2" s="135"/>
      <c r="G2" s="135"/>
    </row>
    <row r="3" spans="1:7" ht="12">
      <c r="A3" s="134" t="s">
        <v>108</v>
      </c>
      <c r="B3" s="135"/>
      <c r="C3" s="135"/>
      <c r="D3" s="135"/>
      <c r="E3" s="135"/>
      <c r="F3" s="135"/>
      <c r="G3" s="135"/>
    </row>
    <row r="4" spans="1:7" ht="12">
      <c r="A4" s="14"/>
      <c r="B4" s="17" t="s">
        <v>203</v>
      </c>
      <c r="C4" s="2"/>
      <c r="E4" s="2"/>
      <c r="F4" s="2"/>
      <c r="G4" s="16"/>
    </row>
    <row r="5" spans="1:7" ht="12">
      <c r="A5" s="14"/>
      <c r="B5" s="18" t="s">
        <v>109</v>
      </c>
      <c r="C5" s="19">
        <v>6043.6</v>
      </c>
      <c r="D5" s="5"/>
      <c r="E5" s="5"/>
      <c r="F5" s="5"/>
      <c r="G5" s="16"/>
    </row>
    <row r="6" spans="1:7" ht="12">
      <c r="A6" s="14"/>
      <c r="B6" s="16"/>
      <c r="C6" s="2"/>
      <c r="E6" s="2"/>
      <c r="F6" s="2"/>
      <c r="G6" s="16"/>
    </row>
    <row r="7" spans="1:7" ht="24">
      <c r="A7" s="20" t="s">
        <v>1</v>
      </c>
      <c r="B7" s="20" t="s">
        <v>2</v>
      </c>
      <c r="C7" s="20" t="s">
        <v>3</v>
      </c>
      <c r="D7" s="6" t="s">
        <v>4</v>
      </c>
      <c r="E7" s="21" t="s">
        <v>110</v>
      </c>
      <c r="F7" s="6" t="s">
        <v>5</v>
      </c>
      <c r="G7" s="21" t="s">
        <v>106</v>
      </c>
    </row>
    <row r="8" spans="1:7" ht="12">
      <c r="A8" s="10">
        <v>1</v>
      </c>
      <c r="B8" s="10">
        <v>2</v>
      </c>
      <c r="C8" s="7">
        <v>3</v>
      </c>
      <c r="D8" s="8">
        <v>4</v>
      </c>
      <c r="E8" s="7">
        <v>5</v>
      </c>
      <c r="F8" s="10">
        <v>6</v>
      </c>
      <c r="G8" s="10">
        <v>7</v>
      </c>
    </row>
    <row r="9" spans="1:7" ht="12">
      <c r="A9" s="22" t="s">
        <v>6</v>
      </c>
      <c r="B9" s="136" t="s">
        <v>7</v>
      </c>
      <c r="C9" s="137"/>
      <c r="D9" s="137"/>
      <c r="E9" s="137"/>
      <c r="F9" s="137"/>
      <c r="G9" s="10"/>
    </row>
    <row r="10" spans="1:7" ht="12">
      <c r="A10" s="24" t="s">
        <v>8</v>
      </c>
      <c r="B10" s="25" t="s">
        <v>9</v>
      </c>
      <c r="C10" s="7"/>
      <c r="D10" s="26"/>
      <c r="E10" s="26"/>
      <c r="F10" s="27"/>
      <c r="G10" s="28"/>
    </row>
    <row r="11" spans="1:7" ht="13.5" customHeight="1">
      <c r="A11" s="29">
        <v>1</v>
      </c>
      <c r="B11" s="30" t="s">
        <v>111</v>
      </c>
      <c r="C11" s="7" t="s">
        <v>112</v>
      </c>
      <c r="D11" s="31">
        <v>670.3</v>
      </c>
      <c r="E11" s="31">
        <v>288</v>
      </c>
      <c r="F11" s="32">
        <v>0.29</v>
      </c>
      <c r="G11" s="26">
        <f>D11*E11*F11</f>
        <v>55983.45599999999</v>
      </c>
    </row>
    <row r="12" spans="1:7" ht="12">
      <c r="A12" s="29">
        <v>2</v>
      </c>
      <c r="B12" s="30" t="s">
        <v>113</v>
      </c>
      <c r="C12" s="7" t="s">
        <v>112</v>
      </c>
      <c r="D12" s="31">
        <v>670.3</v>
      </c>
      <c r="E12" s="31">
        <v>24</v>
      </c>
      <c r="F12" s="32">
        <v>1.15</v>
      </c>
      <c r="G12" s="26">
        <f aca="true" t="shared" si="0" ref="G12:G21">D12*E12*F12</f>
        <v>18500.28</v>
      </c>
    </row>
    <row r="13" spans="1:7" ht="12">
      <c r="A13" s="29">
        <v>3</v>
      </c>
      <c r="B13" s="30" t="s">
        <v>114</v>
      </c>
      <c r="C13" s="7" t="s">
        <v>112</v>
      </c>
      <c r="D13" s="31">
        <v>92</v>
      </c>
      <c r="E13" s="31">
        <v>2</v>
      </c>
      <c r="F13" s="32">
        <v>14.36</v>
      </c>
      <c r="G13" s="26">
        <f t="shared" si="0"/>
        <v>2642.24</v>
      </c>
    </row>
    <row r="14" spans="1:7" ht="12.75" customHeight="1">
      <c r="A14" s="29">
        <v>4</v>
      </c>
      <c r="B14" s="30" t="s">
        <v>115</v>
      </c>
      <c r="C14" s="7" t="s">
        <v>112</v>
      </c>
      <c r="D14" s="31">
        <v>67</v>
      </c>
      <c r="E14" s="31">
        <v>24</v>
      </c>
      <c r="F14" s="32">
        <v>0.93</v>
      </c>
      <c r="G14" s="26">
        <f t="shared" si="0"/>
        <v>1495.44</v>
      </c>
    </row>
    <row r="15" spans="1:7" ht="12.75" customHeight="1">
      <c r="A15" s="29">
        <v>5</v>
      </c>
      <c r="B15" s="30" t="s">
        <v>116</v>
      </c>
      <c r="C15" s="7" t="s">
        <v>112</v>
      </c>
      <c r="D15" s="31">
        <v>77</v>
      </c>
      <c r="E15" s="31">
        <v>288</v>
      </c>
      <c r="F15" s="32">
        <v>0.29</v>
      </c>
      <c r="G15" s="26">
        <f t="shared" si="0"/>
        <v>6431.04</v>
      </c>
    </row>
    <row r="16" spans="1:7" ht="12.75" customHeight="1">
      <c r="A16" s="29">
        <v>6</v>
      </c>
      <c r="B16" s="30" t="s">
        <v>117</v>
      </c>
      <c r="C16" s="7" t="s">
        <v>112</v>
      </c>
      <c r="D16" s="31">
        <v>77</v>
      </c>
      <c r="E16" s="31">
        <v>14</v>
      </c>
      <c r="F16" s="32">
        <v>1.15</v>
      </c>
      <c r="G16" s="26">
        <f t="shared" si="0"/>
        <v>1239.6999999999998</v>
      </c>
    </row>
    <row r="17" spans="1:7" ht="12.75" customHeight="1">
      <c r="A17" s="29">
        <v>7</v>
      </c>
      <c r="B17" s="30" t="s">
        <v>118</v>
      </c>
      <c r="C17" s="7" t="s">
        <v>112</v>
      </c>
      <c r="D17" s="31">
        <v>900</v>
      </c>
      <c r="E17" s="31">
        <v>2</v>
      </c>
      <c r="F17" s="32">
        <v>1.6</v>
      </c>
      <c r="G17" s="26">
        <f t="shared" si="0"/>
        <v>2880</v>
      </c>
    </row>
    <row r="18" spans="1:7" ht="12">
      <c r="A18" s="29">
        <v>8</v>
      </c>
      <c r="B18" s="30" t="s">
        <v>119</v>
      </c>
      <c r="C18" s="7" t="s">
        <v>112</v>
      </c>
      <c r="D18" s="31">
        <v>64</v>
      </c>
      <c r="E18" s="31">
        <v>2</v>
      </c>
      <c r="F18" s="32">
        <v>2.27</v>
      </c>
      <c r="G18" s="26">
        <f t="shared" si="0"/>
        <v>290.56</v>
      </c>
    </row>
    <row r="19" spans="1:7" ht="13.5" customHeight="1">
      <c r="A19" s="29">
        <v>9</v>
      </c>
      <c r="B19" s="30" t="s">
        <v>120</v>
      </c>
      <c r="C19" s="7" t="s">
        <v>112</v>
      </c>
      <c r="D19" s="31">
        <v>136</v>
      </c>
      <c r="E19" s="31">
        <v>12</v>
      </c>
      <c r="F19" s="32">
        <v>1.86</v>
      </c>
      <c r="G19" s="26">
        <f t="shared" si="0"/>
        <v>3035.52</v>
      </c>
    </row>
    <row r="20" spans="1:7" ht="12">
      <c r="A20" s="29">
        <v>10</v>
      </c>
      <c r="B20" s="30" t="s">
        <v>121</v>
      </c>
      <c r="C20" s="7" t="s">
        <v>112</v>
      </c>
      <c r="D20" s="31">
        <v>58</v>
      </c>
      <c r="E20" s="31">
        <v>2</v>
      </c>
      <c r="F20" s="32">
        <v>2.77</v>
      </c>
      <c r="G20" s="26">
        <f t="shared" si="0"/>
        <v>321.32</v>
      </c>
    </row>
    <row r="21" spans="1:7" ht="12">
      <c r="A21" s="29">
        <v>11</v>
      </c>
      <c r="B21" s="30" t="s">
        <v>122</v>
      </c>
      <c r="C21" s="7" t="s">
        <v>112</v>
      </c>
      <c r="D21" s="31">
        <v>45</v>
      </c>
      <c r="E21" s="31">
        <v>12</v>
      </c>
      <c r="F21" s="32">
        <v>1.2</v>
      </c>
      <c r="G21" s="26">
        <f t="shared" si="0"/>
        <v>648</v>
      </c>
    </row>
    <row r="22" spans="1:7" ht="12">
      <c r="A22" s="29"/>
      <c r="B22" s="33" t="s">
        <v>123</v>
      </c>
      <c r="C22" s="7"/>
      <c r="D22" s="26"/>
      <c r="E22" s="26"/>
      <c r="F22" s="27"/>
      <c r="G22" s="28">
        <f>SUM(G11:G21)</f>
        <v>93467.556</v>
      </c>
    </row>
    <row r="23" spans="1:7" ht="12">
      <c r="A23" s="29"/>
      <c r="B23" s="34" t="s">
        <v>124</v>
      </c>
      <c r="C23" s="7"/>
      <c r="D23" s="26"/>
      <c r="E23" s="26"/>
      <c r="F23" s="27"/>
      <c r="G23" s="28">
        <f>G22*1.18</f>
        <v>110291.71607999998</v>
      </c>
    </row>
    <row r="24" spans="1:7" ht="12">
      <c r="A24" s="13"/>
      <c r="B24" s="34" t="s">
        <v>125</v>
      </c>
      <c r="C24" s="7" t="s">
        <v>10</v>
      </c>
      <c r="D24" s="26"/>
      <c r="E24" s="26"/>
      <c r="F24" s="27"/>
      <c r="G24" s="28">
        <f>G23/C5/12</f>
        <v>1.5207784002912168</v>
      </c>
    </row>
    <row r="25" spans="1:7" ht="14.25" customHeight="1">
      <c r="A25" s="35" t="s">
        <v>11</v>
      </c>
      <c r="B25" s="25" t="s">
        <v>104</v>
      </c>
      <c r="C25" s="7"/>
      <c r="D25" s="26"/>
      <c r="E25" s="26"/>
      <c r="F25" s="27"/>
      <c r="G25" s="28"/>
    </row>
    <row r="26" spans="1:7" ht="24.75" customHeight="1">
      <c r="A26" s="13">
        <v>1</v>
      </c>
      <c r="B26" s="30" t="s">
        <v>126</v>
      </c>
      <c r="C26" s="7" t="s">
        <v>56</v>
      </c>
      <c r="D26" s="31">
        <v>8</v>
      </c>
      <c r="E26" s="31">
        <v>288</v>
      </c>
      <c r="F26" s="32">
        <v>28.24</v>
      </c>
      <c r="G26" s="26">
        <f>D26*E26*F26</f>
        <v>65064.96</v>
      </c>
    </row>
    <row r="27" spans="1:7" ht="12" customHeight="1">
      <c r="A27" s="13">
        <v>2</v>
      </c>
      <c r="B27" s="30" t="s">
        <v>127</v>
      </c>
      <c r="C27" s="7" t="s">
        <v>56</v>
      </c>
      <c r="D27" s="31">
        <v>24</v>
      </c>
      <c r="E27" s="31">
        <v>144</v>
      </c>
      <c r="F27" s="32">
        <v>2.93</v>
      </c>
      <c r="G27" s="26">
        <f>D27*E27*F27</f>
        <v>10126.08</v>
      </c>
    </row>
    <row r="28" spans="1:7" ht="14.25" customHeight="1">
      <c r="A28" s="13">
        <v>3</v>
      </c>
      <c r="B28" s="30" t="s">
        <v>128</v>
      </c>
      <c r="C28" s="7" t="s">
        <v>61</v>
      </c>
      <c r="D28" s="31">
        <v>56</v>
      </c>
      <c r="E28" s="31">
        <v>6</v>
      </c>
      <c r="F28" s="32">
        <v>2.27</v>
      </c>
      <c r="G28" s="26">
        <f>D28*E28*F28</f>
        <v>762.72</v>
      </c>
    </row>
    <row r="29" spans="1:7" ht="13.5" customHeight="1">
      <c r="A29" s="13">
        <v>4</v>
      </c>
      <c r="B29" s="30" t="s">
        <v>129</v>
      </c>
      <c r="C29" s="7" t="s">
        <v>26</v>
      </c>
      <c r="D29" s="31">
        <v>32</v>
      </c>
      <c r="E29" s="31">
        <v>24</v>
      </c>
      <c r="F29" s="32">
        <v>6.54</v>
      </c>
      <c r="G29" s="26">
        <f>D29*E29*F29</f>
        <v>5022.72</v>
      </c>
    </row>
    <row r="30" spans="1:7" ht="12">
      <c r="A30" s="13"/>
      <c r="B30" s="34" t="s">
        <v>123</v>
      </c>
      <c r="C30" s="7"/>
      <c r="D30" s="26"/>
      <c r="E30" s="26"/>
      <c r="F30" s="27"/>
      <c r="G30" s="28">
        <f>G26+G27+G28+G29</f>
        <v>80976.48</v>
      </c>
    </row>
    <row r="31" spans="1:7" ht="14.25" customHeight="1">
      <c r="A31" s="13"/>
      <c r="B31" s="34" t="s">
        <v>130</v>
      </c>
      <c r="C31" s="7"/>
      <c r="D31" s="26"/>
      <c r="E31" s="26"/>
      <c r="F31" s="27"/>
      <c r="G31" s="28">
        <f>G30*1.18</f>
        <v>95552.24639999999</v>
      </c>
    </row>
    <row r="32" spans="1:7" ht="12">
      <c r="A32" s="13"/>
      <c r="B32" s="34" t="s">
        <v>125</v>
      </c>
      <c r="C32" s="7" t="s">
        <v>10</v>
      </c>
      <c r="D32" s="7"/>
      <c r="E32" s="26"/>
      <c r="F32" s="27"/>
      <c r="G32" s="28">
        <f>G31/C5/12</f>
        <v>1.317540406380303</v>
      </c>
    </row>
    <row r="33" spans="1:7" ht="12" customHeight="1">
      <c r="A33" s="36" t="s">
        <v>13</v>
      </c>
      <c r="B33" s="37" t="s">
        <v>12</v>
      </c>
      <c r="C33" s="7" t="s">
        <v>10</v>
      </c>
      <c r="D33" s="31">
        <f>C5</f>
        <v>6043.6</v>
      </c>
      <c r="E33" s="26"/>
      <c r="F33" s="111">
        <v>1.09</v>
      </c>
      <c r="G33" s="28">
        <f>F33*D33*12</f>
        <v>79050.28800000002</v>
      </c>
    </row>
    <row r="34" spans="1:7" ht="12" customHeight="1">
      <c r="A34" s="35" t="s">
        <v>15</v>
      </c>
      <c r="B34" s="37" t="s">
        <v>14</v>
      </c>
      <c r="C34" s="7" t="s">
        <v>10</v>
      </c>
      <c r="D34" s="31">
        <f>C5</f>
        <v>6043.6</v>
      </c>
      <c r="E34" s="26"/>
      <c r="F34" s="111">
        <v>0.12</v>
      </c>
      <c r="G34" s="28">
        <f>F34*D34*12</f>
        <v>8702.784</v>
      </c>
    </row>
    <row r="35" spans="1:7" ht="12" customHeight="1">
      <c r="A35" s="35" t="s">
        <v>17</v>
      </c>
      <c r="B35" s="37" t="s">
        <v>16</v>
      </c>
      <c r="C35" s="7"/>
      <c r="D35" s="26"/>
      <c r="E35" s="26"/>
      <c r="F35" s="27"/>
      <c r="G35" s="28"/>
    </row>
    <row r="36" spans="1:7" ht="12" customHeight="1">
      <c r="A36" s="13">
        <v>1</v>
      </c>
      <c r="B36" s="38" t="s">
        <v>131</v>
      </c>
      <c r="C36" s="39" t="s">
        <v>79</v>
      </c>
      <c r="D36" s="31">
        <v>277</v>
      </c>
      <c r="E36" s="31">
        <v>1</v>
      </c>
      <c r="F36" s="40">
        <v>1.72</v>
      </c>
      <c r="G36" s="26">
        <f>D36*E36*F36</f>
        <v>476.44</v>
      </c>
    </row>
    <row r="37" spans="1:7" ht="12">
      <c r="A37" s="13">
        <v>2</v>
      </c>
      <c r="B37" s="38" t="s">
        <v>132</v>
      </c>
      <c r="C37" s="41" t="s">
        <v>79</v>
      </c>
      <c r="D37" s="31">
        <v>277</v>
      </c>
      <c r="E37" s="31">
        <v>28</v>
      </c>
      <c r="F37" s="40">
        <v>0.14</v>
      </c>
      <c r="G37" s="26">
        <f aca="true" t="shared" si="1" ref="G37:G58">D37*E37*F37</f>
        <v>1085.8400000000001</v>
      </c>
    </row>
    <row r="38" spans="1:7" ht="12.75" customHeight="1">
      <c r="A38" s="13">
        <v>3</v>
      </c>
      <c r="B38" s="38" t="s">
        <v>133</v>
      </c>
      <c r="C38" s="41" t="s">
        <v>79</v>
      </c>
      <c r="D38" s="31">
        <v>277</v>
      </c>
      <c r="E38" s="31">
        <v>10</v>
      </c>
      <c r="F38" s="40">
        <v>0.69</v>
      </c>
      <c r="G38" s="26">
        <f t="shared" si="1"/>
        <v>1911.3</v>
      </c>
    </row>
    <row r="39" spans="1:7" ht="12.75" customHeight="1">
      <c r="A39" s="13">
        <v>4</v>
      </c>
      <c r="B39" s="38" t="s">
        <v>210</v>
      </c>
      <c r="C39" s="41" t="s">
        <v>79</v>
      </c>
      <c r="D39" s="31">
        <v>303</v>
      </c>
      <c r="E39" s="31">
        <v>12</v>
      </c>
      <c r="F39" s="40">
        <v>0.69</v>
      </c>
      <c r="G39" s="26">
        <f>D39*E39*F39</f>
        <v>2508.8399999999997</v>
      </c>
    </row>
    <row r="40" spans="1:7" ht="12">
      <c r="A40" s="13">
        <v>5</v>
      </c>
      <c r="B40" s="38" t="s">
        <v>134</v>
      </c>
      <c r="C40" s="41" t="s">
        <v>135</v>
      </c>
      <c r="D40" s="31">
        <v>8</v>
      </c>
      <c r="E40" s="31">
        <v>245</v>
      </c>
      <c r="F40" s="40">
        <v>3.28</v>
      </c>
      <c r="G40" s="26">
        <f t="shared" si="1"/>
        <v>6428.799999999999</v>
      </c>
    </row>
    <row r="41" spans="1:7" ht="12">
      <c r="A41" s="13">
        <v>6</v>
      </c>
      <c r="B41" s="38" t="s">
        <v>136</v>
      </c>
      <c r="C41" s="41" t="s">
        <v>79</v>
      </c>
      <c r="D41" s="31">
        <v>1290</v>
      </c>
      <c r="E41" s="31">
        <v>1</v>
      </c>
      <c r="F41" s="40">
        <v>1.2</v>
      </c>
      <c r="G41" s="26">
        <f t="shared" si="1"/>
        <v>1548</v>
      </c>
    </row>
    <row r="42" spans="1:7" ht="12">
      <c r="A42" s="13">
        <v>7</v>
      </c>
      <c r="B42" s="38" t="s">
        <v>137</v>
      </c>
      <c r="C42" s="41" t="s">
        <v>79</v>
      </c>
      <c r="D42" s="31">
        <v>1290</v>
      </c>
      <c r="E42" s="31">
        <v>122</v>
      </c>
      <c r="F42" s="40">
        <v>0.06</v>
      </c>
      <c r="G42" s="26">
        <f t="shared" si="1"/>
        <v>9442.8</v>
      </c>
    </row>
    <row r="43" spans="1:7" ht="12">
      <c r="A43" s="13">
        <v>8</v>
      </c>
      <c r="B43" s="38" t="s">
        <v>138</v>
      </c>
      <c r="C43" s="41" t="s">
        <v>139</v>
      </c>
      <c r="D43" s="31">
        <v>0.4</v>
      </c>
      <c r="E43" s="31">
        <v>3</v>
      </c>
      <c r="F43" s="40">
        <v>11.29</v>
      </c>
      <c r="G43" s="26">
        <f t="shared" si="1"/>
        <v>13.548000000000002</v>
      </c>
    </row>
    <row r="44" spans="1:7" ht="13.5" customHeight="1">
      <c r="A44" s="13">
        <v>9</v>
      </c>
      <c r="B44" s="38" t="s">
        <v>140</v>
      </c>
      <c r="C44" s="41" t="s">
        <v>135</v>
      </c>
      <c r="D44" s="31">
        <v>11</v>
      </c>
      <c r="E44" s="31">
        <v>1</v>
      </c>
      <c r="F44" s="40">
        <v>2.37</v>
      </c>
      <c r="G44" s="26">
        <f t="shared" si="1"/>
        <v>26.07</v>
      </c>
    </row>
    <row r="45" spans="1:7" ht="13.5" customHeight="1">
      <c r="A45" s="13">
        <v>10</v>
      </c>
      <c r="B45" s="38" t="s">
        <v>141</v>
      </c>
      <c r="C45" s="41" t="s">
        <v>79</v>
      </c>
      <c r="D45" s="31">
        <v>350</v>
      </c>
      <c r="E45" s="31">
        <v>122</v>
      </c>
      <c r="F45" s="40">
        <v>0.14</v>
      </c>
      <c r="G45" s="26">
        <f t="shared" si="1"/>
        <v>5978.000000000001</v>
      </c>
    </row>
    <row r="46" spans="1:7" ht="12.75" customHeight="1">
      <c r="A46" s="13">
        <v>11</v>
      </c>
      <c r="B46" s="38" t="s">
        <v>142</v>
      </c>
      <c r="C46" s="41" t="s">
        <v>79</v>
      </c>
      <c r="D46" s="31">
        <v>63</v>
      </c>
      <c r="E46" s="31">
        <v>28</v>
      </c>
      <c r="F46" s="40">
        <v>0.14</v>
      </c>
      <c r="G46" s="26">
        <f t="shared" si="1"/>
        <v>246.96000000000004</v>
      </c>
    </row>
    <row r="47" spans="1:7" ht="12">
      <c r="A47" s="13">
        <v>12</v>
      </c>
      <c r="B47" s="38" t="s">
        <v>143</v>
      </c>
      <c r="C47" s="41" t="s">
        <v>79</v>
      </c>
      <c r="D47" s="31">
        <v>303</v>
      </c>
      <c r="E47" s="31">
        <v>25</v>
      </c>
      <c r="F47" s="40">
        <v>0.69</v>
      </c>
      <c r="G47" s="26">
        <f t="shared" si="1"/>
        <v>5226.75</v>
      </c>
    </row>
    <row r="48" spans="1:7" ht="12">
      <c r="A48" s="13">
        <v>13</v>
      </c>
      <c r="B48" s="38" t="s">
        <v>144</v>
      </c>
      <c r="C48" s="41" t="s">
        <v>139</v>
      </c>
      <c r="D48" s="31">
        <v>1.5</v>
      </c>
      <c r="E48" s="31">
        <v>36</v>
      </c>
      <c r="F48" s="40">
        <v>11.29</v>
      </c>
      <c r="G48" s="26">
        <f t="shared" si="1"/>
        <v>609.66</v>
      </c>
    </row>
    <row r="49" spans="1:7" ht="12">
      <c r="A49" s="13">
        <v>14</v>
      </c>
      <c r="B49" s="38" t="s">
        <v>145</v>
      </c>
      <c r="C49" s="41" t="s">
        <v>79</v>
      </c>
      <c r="D49" s="31">
        <v>303</v>
      </c>
      <c r="E49" s="31">
        <v>36</v>
      </c>
      <c r="F49" s="40">
        <v>0.15</v>
      </c>
      <c r="G49" s="26">
        <f t="shared" si="1"/>
        <v>1636.2</v>
      </c>
    </row>
    <row r="50" spans="1:7" ht="12">
      <c r="A50" s="13">
        <v>15</v>
      </c>
      <c r="B50" s="38" t="s">
        <v>146</v>
      </c>
      <c r="C50" s="41" t="s">
        <v>79</v>
      </c>
      <c r="D50" s="31">
        <v>63</v>
      </c>
      <c r="E50" s="31">
        <v>5</v>
      </c>
      <c r="F50" s="40">
        <v>2.02</v>
      </c>
      <c r="G50" s="26">
        <f t="shared" si="1"/>
        <v>636.3</v>
      </c>
    </row>
    <row r="51" spans="1:7" ht="12">
      <c r="A51" s="13">
        <v>16</v>
      </c>
      <c r="B51" s="38" t="s">
        <v>147</v>
      </c>
      <c r="C51" s="41" t="s">
        <v>79</v>
      </c>
      <c r="D51" s="31">
        <v>25</v>
      </c>
      <c r="E51" s="31">
        <v>2</v>
      </c>
      <c r="F51" s="40">
        <v>4.8</v>
      </c>
      <c r="G51" s="26">
        <f t="shared" si="1"/>
        <v>240</v>
      </c>
    </row>
    <row r="52" spans="1:7" ht="14.25" customHeight="1">
      <c r="A52" s="13">
        <v>17</v>
      </c>
      <c r="B52" s="38" t="s">
        <v>148</v>
      </c>
      <c r="C52" s="41" t="s">
        <v>79</v>
      </c>
      <c r="D52" s="31">
        <v>1460</v>
      </c>
      <c r="E52" s="31">
        <v>72</v>
      </c>
      <c r="F52" s="40">
        <v>0.06</v>
      </c>
      <c r="G52" s="26">
        <f t="shared" si="1"/>
        <v>6307.2</v>
      </c>
    </row>
    <row r="53" spans="1:7" ht="25.5" customHeight="1">
      <c r="A53" s="13">
        <v>18</v>
      </c>
      <c r="B53" s="42" t="s">
        <v>149</v>
      </c>
      <c r="C53" s="43" t="s">
        <v>139</v>
      </c>
      <c r="D53" s="31">
        <v>1.5</v>
      </c>
      <c r="E53" s="31">
        <v>1</v>
      </c>
      <c r="F53" s="44">
        <v>11.29</v>
      </c>
      <c r="G53" s="26">
        <f t="shared" si="1"/>
        <v>16.935</v>
      </c>
    </row>
    <row r="54" spans="1:7" ht="12" customHeight="1">
      <c r="A54" s="13">
        <v>19</v>
      </c>
      <c r="B54" s="45" t="s">
        <v>150</v>
      </c>
      <c r="C54" s="46" t="s">
        <v>151</v>
      </c>
      <c r="D54" s="31">
        <v>26.04</v>
      </c>
      <c r="E54" s="31">
        <v>3</v>
      </c>
      <c r="F54" s="47">
        <v>27.3</v>
      </c>
      <c r="G54" s="26">
        <f t="shared" si="1"/>
        <v>2132.6760000000004</v>
      </c>
    </row>
    <row r="55" spans="1:7" ht="24.75" customHeight="1">
      <c r="A55" s="13">
        <v>20</v>
      </c>
      <c r="B55" s="45" t="s">
        <v>152</v>
      </c>
      <c r="C55" s="46" t="s">
        <v>30</v>
      </c>
      <c r="D55" s="48">
        <v>0.315</v>
      </c>
      <c r="E55" s="31">
        <v>2</v>
      </c>
      <c r="F55" s="47">
        <v>666.64</v>
      </c>
      <c r="G55" s="26">
        <f t="shared" si="1"/>
        <v>419.9832</v>
      </c>
    </row>
    <row r="56" spans="1:7" ht="24">
      <c r="A56" s="13">
        <v>21</v>
      </c>
      <c r="B56" s="45" t="s">
        <v>153</v>
      </c>
      <c r="C56" s="46" t="s">
        <v>30</v>
      </c>
      <c r="D56" s="48">
        <v>0.315</v>
      </c>
      <c r="E56" s="31">
        <v>6</v>
      </c>
      <c r="F56" s="47">
        <v>506.11</v>
      </c>
      <c r="G56" s="26">
        <f t="shared" si="1"/>
        <v>956.5479000000001</v>
      </c>
    </row>
    <row r="57" spans="1:7" ht="24">
      <c r="A57" s="13">
        <v>22</v>
      </c>
      <c r="B57" s="45" t="s">
        <v>154</v>
      </c>
      <c r="C57" s="46" t="s">
        <v>30</v>
      </c>
      <c r="D57" s="48">
        <v>0.315</v>
      </c>
      <c r="E57" s="31">
        <v>5</v>
      </c>
      <c r="F57" s="47">
        <v>789.32</v>
      </c>
      <c r="G57" s="26">
        <f t="shared" si="1"/>
        <v>1243.179</v>
      </c>
    </row>
    <row r="58" spans="1:7" ht="13.5" customHeight="1">
      <c r="A58" s="13">
        <v>23</v>
      </c>
      <c r="B58" s="49" t="s">
        <v>155</v>
      </c>
      <c r="C58" s="46" t="s">
        <v>65</v>
      </c>
      <c r="D58" s="31">
        <v>2</v>
      </c>
      <c r="E58" s="31">
        <v>1</v>
      </c>
      <c r="F58" s="50">
        <v>208.49</v>
      </c>
      <c r="G58" s="26">
        <f t="shared" si="1"/>
        <v>416.98</v>
      </c>
    </row>
    <row r="59" spans="1:7" ht="13.5" customHeight="1">
      <c r="A59" s="13"/>
      <c r="B59" s="34" t="s">
        <v>123</v>
      </c>
      <c r="C59" s="46" t="s">
        <v>103</v>
      </c>
      <c r="D59" s="26"/>
      <c r="E59" s="26"/>
      <c r="F59" s="51"/>
      <c r="G59" s="28">
        <f>SUM(G36:G58)</f>
        <v>49509.0091</v>
      </c>
    </row>
    <row r="60" spans="1:7" ht="14.25" customHeight="1">
      <c r="A60" s="13"/>
      <c r="B60" s="34" t="s">
        <v>130</v>
      </c>
      <c r="C60" s="46"/>
      <c r="D60" s="26"/>
      <c r="E60" s="26"/>
      <c r="F60" s="51"/>
      <c r="G60" s="28">
        <f>G59*1.18</f>
        <v>58420.630738</v>
      </c>
    </row>
    <row r="61" spans="1:7" ht="12">
      <c r="A61" s="52"/>
      <c r="B61" s="34" t="s">
        <v>125</v>
      </c>
      <c r="C61" s="7" t="s">
        <v>10</v>
      </c>
      <c r="D61" s="26"/>
      <c r="E61" s="26"/>
      <c r="F61" s="51"/>
      <c r="G61" s="28">
        <f>G60/C5/12</f>
        <v>0.8055440291934167</v>
      </c>
    </row>
    <row r="62" spans="1:7" ht="12">
      <c r="A62" s="36" t="s">
        <v>105</v>
      </c>
      <c r="B62" s="37" t="s">
        <v>18</v>
      </c>
      <c r="C62" s="7" t="s">
        <v>156</v>
      </c>
      <c r="D62" s="53">
        <v>1687</v>
      </c>
      <c r="E62" s="26"/>
      <c r="F62" s="27">
        <v>0.68</v>
      </c>
      <c r="G62" s="28">
        <f>F62*D62*12</f>
        <v>13765.920000000002</v>
      </c>
    </row>
    <row r="63" spans="1:7" ht="12.75" customHeight="1">
      <c r="A63" s="22"/>
      <c r="B63" s="54"/>
      <c r="C63" s="7" t="s">
        <v>10</v>
      </c>
      <c r="D63" s="26"/>
      <c r="E63" s="26"/>
      <c r="F63" s="7"/>
      <c r="G63" s="55">
        <f>G62/C5/12</f>
        <v>0.18981401813488652</v>
      </c>
    </row>
    <row r="64" spans="1:7" ht="13.5" customHeight="1">
      <c r="A64" s="22" t="s">
        <v>157</v>
      </c>
      <c r="B64" s="56" t="s">
        <v>23</v>
      </c>
      <c r="C64" s="27"/>
      <c r="D64" s="9" t="s">
        <v>158</v>
      </c>
      <c r="E64" s="9"/>
      <c r="F64" s="7"/>
      <c r="G64" s="10"/>
    </row>
    <row r="65" spans="1:7" ht="12">
      <c r="A65" s="22" t="s">
        <v>159</v>
      </c>
      <c r="B65" s="57" t="s">
        <v>24</v>
      </c>
      <c r="C65" s="58"/>
      <c r="D65" s="9"/>
      <c r="E65" s="9"/>
      <c r="F65" s="7"/>
      <c r="G65" s="10"/>
    </row>
    <row r="66" spans="1:7" ht="12" customHeight="1">
      <c r="A66" s="59">
        <v>1</v>
      </c>
      <c r="B66" s="60" t="s">
        <v>25</v>
      </c>
      <c r="C66" s="61" t="s">
        <v>26</v>
      </c>
      <c r="D66" s="120">
        <v>200</v>
      </c>
      <c r="E66" s="127"/>
      <c r="F66" s="124">
        <v>23.74</v>
      </c>
      <c r="G66" s="64">
        <f>D66*F66</f>
        <v>4748</v>
      </c>
    </row>
    <row r="67" spans="1:7" ht="12.75">
      <c r="A67" s="59">
        <v>2</v>
      </c>
      <c r="B67" s="60" t="s">
        <v>27</v>
      </c>
      <c r="C67" s="61" t="s">
        <v>26</v>
      </c>
      <c r="D67" s="120">
        <v>12</v>
      </c>
      <c r="E67" s="127"/>
      <c r="F67" s="124">
        <v>62.95</v>
      </c>
      <c r="G67" s="64">
        <f aca="true" t="shared" si="2" ref="G67:G80">D67*F67</f>
        <v>755.4000000000001</v>
      </c>
    </row>
    <row r="68" spans="1:7" ht="13.5" customHeight="1">
      <c r="A68" s="65">
        <v>3</v>
      </c>
      <c r="B68" s="66" t="s">
        <v>160</v>
      </c>
      <c r="C68" s="61" t="s">
        <v>161</v>
      </c>
      <c r="D68" s="120">
        <v>123</v>
      </c>
      <c r="E68" s="127"/>
      <c r="F68" s="124">
        <v>12.64</v>
      </c>
      <c r="G68" s="64">
        <f t="shared" si="2"/>
        <v>1554.72</v>
      </c>
    </row>
    <row r="69" spans="1:7" ht="12.75" customHeight="1">
      <c r="A69" s="59">
        <v>4</v>
      </c>
      <c r="B69" s="66" t="s">
        <v>28</v>
      </c>
      <c r="C69" s="61" t="s">
        <v>29</v>
      </c>
      <c r="D69" s="120">
        <v>123</v>
      </c>
      <c r="E69" s="127"/>
      <c r="F69" s="124">
        <v>12.64</v>
      </c>
      <c r="G69" s="64">
        <f t="shared" si="2"/>
        <v>1554.72</v>
      </c>
    </row>
    <row r="70" spans="1:7" ht="24">
      <c r="A70" s="59">
        <v>5</v>
      </c>
      <c r="B70" s="60" t="s">
        <v>162</v>
      </c>
      <c r="C70" s="61" t="s">
        <v>30</v>
      </c>
      <c r="D70" s="121">
        <v>1.687</v>
      </c>
      <c r="E70" s="128"/>
      <c r="F70" s="124">
        <v>1264.03</v>
      </c>
      <c r="G70" s="64">
        <f t="shared" si="2"/>
        <v>2132.41861</v>
      </c>
    </row>
    <row r="71" spans="1:7" ht="13.5" customHeight="1">
      <c r="A71" s="65">
        <v>6</v>
      </c>
      <c r="B71" s="68" t="s">
        <v>31</v>
      </c>
      <c r="C71" s="61" t="s">
        <v>32</v>
      </c>
      <c r="D71" s="120">
        <v>0.4</v>
      </c>
      <c r="E71" s="129"/>
      <c r="F71" s="124">
        <v>1422.03</v>
      </c>
      <c r="G71" s="64">
        <f t="shared" si="2"/>
        <v>568.812</v>
      </c>
    </row>
    <row r="72" spans="1:7" ht="12" customHeight="1">
      <c r="A72" s="59">
        <v>7</v>
      </c>
      <c r="B72" s="60" t="s">
        <v>33</v>
      </c>
      <c r="C72" s="61" t="s">
        <v>34</v>
      </c>
      <c r="D72" s="120">
        <v>1</v>
      </c>
      <c r="E72" s="127"/>
      <c r="F72" s="124">
        <v>15.33</v>
      </c>
      <c r="G72" s="64">
        <f t="shared" si="2"/>
        <v>15.33</v>
      </c>
    </row>
    <row r="73" spans="1:7" ht="14.25" customHeight="1">
      <c r="A73" s="59">
        <v>8</v>
      </c>
      <c r="B73" s="60" t="s">
        <v>163</v>
      </c>
      <c r="C73" s="61" t="s">
        <v>35</v>
      </c>
      <c r="D73" s="122"/>
      <c r="E73" s="127"/>
      <c r="F73" s="124">
        <v>126.01</v>
      </c>
      <c r="G73" s="64">
        <f t="shared" si="2"/>
        <v>0</v>
      </c>
    </row>
    <row r="74" spans="1:7" ht="13.5" customHeight="1">
      <c r="A74" s="59">
        <v>9</v>
      </c>
      <c r="B74" s="60" t="s">
        <v>164</v>
      </c>
      <c r="C74" s="61" t="s">
        <v>36</v>
      </c>
      <c r="D74" s="122"/>
      <c r="E74" s="127"/>
      <c r="F74" s="124">
        <v>25.81</v>
      </c>
      <c r="G74" s="64">
        <f t="shared" si="2"/>
        <v>0</v>
      </c>
    </row>
    <row r="75" spans="1:7" ht="12" customHeight="1">
      <c r="A75" s="59">
        <v>10</v>
      </c>
      <c r="B75" s="60" t="s">
        <v>165</v>
      </c>
      <c r="C75" s="61" t="s">
        <v>26</v>
      </c>
      <c r="D75" s="122"/>
      <c r="E75" s="127"/>
      <c r="F75" s="124">
        <v>79</v>
      </c>
      <c r="G75" s="64">
        <f t="shared" si="2"/>
        <v>0</v>
      </c>
    </row>
    <row r="76" spans="1:7" ht="12.75">
      <c r="A76" s="59">
        <v>11</v>
      </c>
      <c r="B76" s="69" t="s">
        <v>38</v>
      </c>
      <c r="C76" s="61" t="s">
        <v>39</v>
      </c>
      <c r="D76" s="123">
        <v>2</v>
      </c>
      <c r="E76" s="127"/>
      <c r="F76" s="125">
        <v>342.87</v>
      </c>
      <c r="G76" s="64">
        <f>D76*F76</f>
        <v>685.74</v>
      </c>
    </row>
    <row r="77" spans="1:7" ht="14.25" customHeight="1">
      <c r="A77" s="72">
        <v>12</v>
      </c>
      <c r="B77" s="60" t="s">
        <v>166</v>
      </c>
      <c r="C77" s="61" t="s">
        <v>61</v>
      </c>
      <c r="D77" s="120">
        <v>14.04</v>
      </c>
      <c r="E77" s="130"/>
      <c r="F77" s="124">
        <v>34.6</v>
      </c>
      <c r="G77" s="64">
        <f t="shared" si="2"/>
        <v>485.784</v>
      </c>
    </row>
    <row r="78" spans="1:7" ht="12.75">
      <c r="A78" s="59">
        <v>13</v>
      </c>
      <c r="B78" s="60" t="s">
        <v>167</v>
      </c>
      <c r="C78" s="61" t="s">
        <v>26</v>
      </c>
      <c r="D78" s="120">
        <v>2</v>
      </c>
      <c r="E78" s="127"/>
      <c r="F78" s="124">
        <v>662.03</v>
      </c>
      <c r="G78" s="64">
        <f t="shared" si="2"/>
        <v>1324.06</v>
      </c>
    </row>
    <row r="79" spans="1:7" ht="14.25" customHeight="1">
      <c r="A79" s="59">
        <v>14</v>
      </c>
      <c r="B79" s="69" t="s">
        <v>168</v>
      </c>
      <c r="C79" s="61" t="s">
        <v>26</v>
      </c>
      <c r="D79" s="120">
        <v>40</v>
      </c>
      <c r="E79" s="131"/>
      <c r="F79" s="124">
        <v>3.79</v>
      </c>
      <c r="G79" s="64">
        <f t="shared" si="2"/>
        <v>151.6</v>
      </c>
    </row>
    <row r="80" spans="1:7" ht="12.75">
      <c r="A80" s="72">
        <v>15</v>
      </c>
      <c r="B80" s="60" t="s">
        <v>169</v>
      </c>
      <c r="C80" s="61" t="s">
        <v>37</v>
      </c>
      <c r="D80" s="62">
        <v>12</v>
      </c>
      <c r="E80" s="126"/>
      <c r="F80" s="63">
        <v>20</v>
      </c>
      <c r="G80" s="64">
        <f t="shared" si="2"/>
        <v>240</v>
      </c>
    </row>
    <row r="81" spans="1:7" ht="12">
      <c r="A81" s="66"/>
      <c r="B81" s="73" t="s">
        <v>123</v>
      </c>
      <c r="C81" s="61"/>
      <c r="D81" s="74"/>
      <c r="E81" s="74"/>
      <c r="F81" s="75"/>
      <c r="G81" s="75">
        <f>SUM(G66:G80)</f>
        <v>14216.58461</v>
      </c>
    </row>
    <row r="82" spans="1:7" ht="12">
      <c r="A82" s="66"/>
      <c r="B82" s="73" t="s">
        <v>170</v>
      </c>
      <c r="C82" s="76"/>
      <c r="D82" s="77"/>
      <c r="E82" s="77"/>
      <c r="F82" s="78"/>
      <c r="G82" s="78">
        <f>G81*1.15</f>
        <v>16349.072301499999</v>
      </c>
    </row>
    <row r="83" spans="1:7" ht="12">
      <c r="A83" s="66"/>
      <c r="B83" s="73" t="s">
        <v>130</v>
      </c>
      <c r="C83" s="79"/>
      <c r="D83" s="79"/>
      <c r="E83" s="79"/>
      <c r="F83" s="80"/>
      <c r="G83" s="81">
        <f>G82*1.18</f>
        <v>19291.905315769996</v>
      </c>
    </row>
    <row r="84" spans="1:7" ht="12">
      <c r="A84" s="66"/>
      <c r="B84" s="33" t="s">
        <v>125</v>
      </c>
      <c r="C84" s="7" t="s">
        <v>10</v>
      </c>
      <c r="D84" s="10"/>
      <c r="E84" s="10"/>
      <c r="F84" s="10"/>
      <c r="G84" s="55">
        <f>G83/C5/12</f>
        <v>0.26601012249555994</v>
      </c>
    </row>
    <row r="85" spans="1:7" ht="14.25" customHeight="1">
      <c r="A85" s="22" t="s">
        <v>171</v>
      </c>
      <c r="B85" s="82" t="s">
        <v>40</v>
      </c>
      <c r="C85" s="83"/>
      <c r="D85" s="9" t="s">
        <v>158</v>
      </c>
      <c r="E85" s="10"/>
      <c r="F85" s="84"/>
      <c r="G85" s="10"/>
    </row>
    <row r="86" spans="1:7" ht="12.75" customHeight="1">
      <c r="A86" s="66">
        <v>1</v>
      </c>
      <c r="B86" s="85" t="s">
        <v>41</v>
      </c>
      <c r="C86" s="86" t="s">
        <v>42</v>
      </c>
      <c r="D86" s="87">
        <v>27.6</v>
      </c>
      <c r="E86" s="88"/>
      <c r="F86" s="89">
        <v>632.01</v>
      </c>
      <c r="G86" s="90">
        <f>D86*F86</f>
        <v>17443.476000000002</v>
      </c>
    </row>
    <row r="87" spans="1:7" ht="14.25" customHeight="1">
      <c r="A87" s="66">
        <v>2</v>
      </c>
      <c r="B87" s="85" t="s">
        <v>43</v>
      </c>
      <c r="C87" s="86" t="s">
        <v>44</v>
      </c>
      <c r="D87" s="89">
        <v>5</v>
      </c>
      <c r="E87" s="88"/>
      <c r="F87" s="89">
        <v>237.65</v>
      </c>
      <c r="G87" s="90">
        <f aca="true" t="shared" si="3" ref="G87:G104">D87*F87</f>
        <v>1188.25</v>
      </c>
    </row>
    <row r="88" spans="1:7" ht="13.5" customHeight="1">
      <c r="A88" s="66">
        <v>3</v>
      </c>
      <c r="B88" s="85" t="s">
        <v>45</v>
      </c>
      <c r="C88" s="86" t="s">
        <v>44</v>
      </c>
      <c r="D88" s="89">
        <v>3</v>
      </c>
      <c r="E88" s="88"/>
      <c r="F88" s="89">
        <v>264.4</v>
      </c>
      <c r="G88" s="90">
        <f t="shared" si="3"/>
        <v>793.1999999999999</v>
      </c>
    </row>
    <row r="89" spans="1:7" ht="13.5" customHeight="1">
      <c r="A89" s="66">
        <v>4</v>
      </c>
      <c r="B89" s="85" t="s">
        <v>172</v>
      </c>
      <c r="C89" s="86" t="s">
        <v>46</v>
      </c>
      <c r="D89" s="89">
        <v>16</v>
      </c>
      <c r="E89" s="88"/>
      <c r="F89" s="89">
        <v>23.9</v>
      </c>
      <c r="G89" s="90">
        <f t="shared" si="3"/>
        <v>382.4</v>
      </c>
    </row>
    <row r="90" spans="1:7" ht="12">
      <c r="A90" s="66">
        <v>5</v>
      </c>
      <c r="B90" s="85" t="s">
        <v>47</v>
      </c>
      <c r="C90" s="86" t="s">
        <v>48</v>
      </c>
      <c r="D90" s="89">
        <v>45</v>
      </c>
      <c r="E90" s="88"/>
      <c r="F90" s="89">
        <v>44.44</v>
      </c>
      <c r="G90" s="90">
        <f t="shared" si="3"/>
        <v>1999.8</v>
      </c>
    </row>
    <row r="91" spans="1:7" ht="12" customHeight="1">
      <c r="A91" s="66">
        <v>6</v>
      </c>
      <c r="B91" s="85" t="s">
        <v>49</v>
      </c>
      <c r="C91" s="86" t="s">
        <v>50</v>
      </c>
      <c r="D91" s="89"/>
      <c r="E91" s="88"/>
      <c r="F91" s="89">
        <v>222.42</v>
      </c>
      <c r="G91" s="90">
        <f t="shared" si="3"/>
        <v>0</v>
      </c>
    </row>
    <row r="92" spans="1:7" ht="14.25" customHeight="1">
      <c r="A92" s="66">
        <v>7</v>
      </c>
      <c r="B92" s="85" t="s">
        <v>51</v>
      </c>
      <c r="C92" s="86" t="s">
        <v>52</v>
      </c>
      <c r="D92" s="89">
        <v>14</v>
      </c>
      <c r="E92" s="88"/>
      <c r="F92" s="89">
        <v>152.63</v>
      </c>
      <c r="G92" s="90">
        <f t="shared" si="3"/>
        <v>2136.8199999999997</v>
      </c>
    </row>
    <row r="93" spans="1:7" ht="13.5" customHeight="1">
      <c r="A93" s="66">
        <v>8</v>
      </c>
      <c r="B93" s="85" t="s">
        <v>53</v>
      </c>
      <c r="C93" s="86" t="s">
        <v>46</v>
      </c>
      <c r="D93" s="89">
        <v>9</v>
      </c>
      <c r="E93" s="88"/>
      <c r="F93" s="89">
        <v>116.62</v>
      </c>
      <c r="G93" s="90">
        <f t="shared" si="3"/>
        <v>1049.58</v>
      </c>
    </row>
    <row r="94" spans="1:7" ht="13.5" customHeight="1">
      <c r="A94" s="66">
        <v>9</v>
      </c>
      <c r="B94" s="85" t="s">
        <v>54</v>
      </c>
      <c r="C94" s="86" t="s">
        <v>46</v>
      </c>
      <c r="D94" s="89">
        <v>2</v>
      </c>
      <c r="E94" s="88"/>
      <c r="F94" s="89">
        <v>119.06</v>
      </c>
      <c r="G94" s="90">
        <f t="shared" si="3"/>
        <v>238.12</v>
      </c>
    </row>
    <row r="95" spans="1:7" ht="12">
      <c r="A95" s="66">
        <v>10</v>
      </c>
      <c r="B95" s="85" t="s">
        <v>55</v>
      </c>
      <c r="C95" s="86" t="s">
        <v>56</v>
      </c>
      <c r="D95" s="89">
        <v>18</v>
      </c>
      <c r="E95" s="88"/>
      <c r="F95" s="89">
        <v>91.64</v>
      </c>
      <c r="G95" s="90">
        <f t="shared" si="3"/>
        <v>1649.52</v>
      </c>
    </row>
    <row r="96" spans="1:7" ht="13.5" customHeight="1">
      <c r="A96" s="66">
        <v>11</v>
      </c>
      <c r="B96" s="85" t="s">
        <v>57</v>
      </c>
      <c r="C96" s="86" t="s">
        <v>58</v>
      </c>
      <c r="D96" s="89">
        <v>21</v>
      </c>
      <c r="E96" s="88"/>
      <c r="F96" s="89">
        <v>148.11</v>
      </c>
      <c r="G96" s="90">
        <f t="shared" si="3"/>
        <v>3110.3100000000004</v>
      </c>
    </row>
    <row r="97" spans="1:7" ht="12">
      <c r="A97" s="66">
        <v>12</v>
      </c>
      <c r="B97" s="85" t="s">
        <v>59</v>
      </c>
      <c r="C97" s="86" t="s">
        <v>56</v>
      </c>
      <c r="D97" s="89">
        <v>8</v>
      </c>
      <c r="E97" s="88"/>
      <c r="F97" s="89">
        <v>260.47</v>
      </c>
      <c r="G97" s="90">
        <f t="shared" si="3"/>
        <v>2083.76</v>
      </c>
    </row>
    <row r="98" spans="1:7" ht="13.5" customHeight="1">
      <c r="A98" s="66">
        <v>13</v>
      </c>
      <c r="B98" s="85" t="s">
        <v>173</v>
      </c>
      <c r="C98" s="86" t="s">
        <v>60</v>
      </c>
      <c r="D98" s="87">
        <v>0.0025</v>
      </c>
      <c r="E98" s="88"/>
      <c r="F98" s="89">
        <v>101100.44</v>
      </c>
      <c r="G98" s="90">
        <f t="shared" si="3"/>
        <v>252.7511</v>
      </c>
    </row>
    <row r="99" spans="1:7" ht="12">
      <c r="A99" s="66">
        <v>14</v>
      </c>
      <c r="B99" s="85" t="s">
        <v>62</v>
      </c>
      <c r="C99" s="86" t="s">
        <v>208</v>
      </c>
      <c r="D99" s="89">
        <v>12</v>
      </c>
      <c r="E99" s="88"/>
      <c r="F99" s="89">
        <v>47.4</v>
      </c>
      <c r="G99" s="90">
        <f t="shared" si="3"/>
        <v>568.8</v>
      </c>
    </row>
    <row r="100" spans="1:7" ht="12">
      <c r="A100" s="66">
        <v>15</v>
      </c>
      <c r="B100" s="85" t="s">
        <v>63</v>
      </c>
      <c r="C100" s="86" t="s">
        <v>61</v>
      </c>
      <c r="D100" s="89">
        <v>180</v>
      </c>
      <c r="E100" s="88"/>
      <c r="F100" s="89">
        <v>43.04</v>
      </c>
      <c r="G100" s="90">
        <f t="shared" si="3"/>
        <v>7747.2</v>
      </c>
    </row>
    <row r="101" spans="1:7" ht="14.25" customHeight="1">
      <c r="A101" s="66">
        <v>16</v>
      </c>
      <c r="B101" s="85" t="s">
        <v>64</v>
      </c>
      <c r="C101" s="86" t="s">
        <v>56</v>
      </c>
      <c r="D101" s="89">
        <v>1</v>
      </c>
      <c r="E101" s="88"/>
      <c r="F101" s="89">
        <v>80.58</v>
      </c>
      <c r="G101" s="90">
        <f t="shared" si="3"/>
        <v>80.58</v>
      </c>
    </row>
    <row r="102" spans="1:7" ht="12">
      <c r="A102" s="66">
        <v>17</v>
      </c>
      <c r="B102" s="85" t="s">
        <v>66</v>
      </c>
      <c r="C102" s="86" t="s">
        <v>65</v>
      </c>
      <c r="D102" s="89">
        <v>1.2</v>
      </c>
      <c r="E102" s="88"/>
      <c r="F102" s="89">
        <v>302.02</v>
      </c>
      <c r="G102" s="90">
        <f t="shared" si="3"/>
        <v>362.424</v>
      </c>
    </row>
    <row r="103" spans="1:7" ht="13.5" customHeight="1">
      <c r="A103" s="66">
        <v>18</v>
      </c>
      <c r="B103" s="85" t="s">
        <v>174</v>
      </c>
      <c r="C103" s="86" t="s">
        <v>50</v>
      </c>
      <c r="D103" s="89">
        <v>129</v>
      </c>
      <c r="E103" s="88"/>
      <c r="F103" s="89">
        <v>52.68</v>
      </c>
      <c r="G103" s="90">
        <f t="shared" si="3"/>
        <v>6795.72</v>
      </c>
    </row>
    <row r="104" spans="1:7" ht="12.75" customHeight="1">
      <c r="A104" s="66">
        <v>19</v>
      </c>
      <c r="B104" s="85" t="s">
        <v>175</v>
      </c>
      <c r="C104" s="86" t="s">
        <v>61</v>
      </c>
      <c r="D104" s="89">
        <v>140</v>
      </c>
      <c r="E104" s="88"/>
      <c r="F104" s="89">
        <v>7.12</v>
      </c>
      <c r="G104" s="90">
        <f t="shared" si="3"/>
        <v>996.8000000000001</v>
      </c>
    </row>
    <row r="105" spans="1:7" ht="12.75" customHeight="1">
      <c r="A105" s="66"/>
      <c r="B105" s="33" t="s">
        <v>123</v>
      </c>
      <c r="C105" s="46"/>
      <c r="D105" s="46"/>
      <c r="E105" s="46"/>
      <c r="F105" s="46"/>
      <c r="G105" s="90">
        <f>SUM(G86:G104)</f>
        <v>48879.51110000001</v>
      </c>
    </row>
    <row r="106" spans="1:7" ht="12.75" customHeight="1">
      <c r="A106" s="66"/>
      <c r="B106" s="73" t="s">
        <v>170</v>
      </c>
      <c r="C106" s="46"/>
      <c r="D106" s="46"/>
      <c r="E106" s="46"/>
      <c r="F106" s="46"/>
      <c r="G106" s="90">
        <f>G105*1.15</f>
        <v>56211.43776500001</v>
      </c>
    </row>
    <row r="107" spans="1:7" ht="12" customHeight="1">
      <c r="A107" s="66"/>
      <c r="B107" s="73" t="s">
        <v>130</v>
      </c>
      <c r="C107" s="46"/>
      <c r="D107" s="46"/>
      <c r="E107" s="46"/>
      <c r="F107" s="46"/>
      <c r="G107" s="91">
        <f>G106*1.18</f>
        <v>66329.4965627</v>
      </c>
    </row>
    <row r="108" spans="1:7" ht="13.5" customHeight="1">
      <c r="A108" s="66"/>
      <c r="B108" s="33" t="s">
        <v>125</v>
      </c>
      <c r="C108" s="7" t="s">
        <v>10</v>
      </c>
      <c r="D108" s="46"/>
      <c r="E108" s="46"/>
      <c r="F108" s="46"/>
      <c r="G108" s="91">
        <f>G107/C5/12</f>
        <v>0.914596936741622</v>
      </c>
    </row>
    <row r="109" spans="1:7" ht="12">
      <c r="A109" s="22" t="s">
        <v>176</v>
      </c>
      <c r="B109" s="82" t="s">
        <v>67</v>
      </c>
      <c r="C109" s="86"/>
      <c r="D109" s="9"/>
      <c r="E109" s="92"/>
      <c r="F109" s="92"/>
      <c r="G109" s="46"/>
    </row>
    <row r="110" spans="1:7" ht="14.25" customHeight="1">
      <c r="A110" s="66">
        <v>1</v>
      </c>
      <c r="B110" s="85" t="s">
        <v>68</v>
      </c>
      <c r="C110" s="86" t="s">
        <v>42</v>
      </c>
      <c r="D110" s="89">
        <v>12.5</v>
      </c>
      <c r="E110" s="88"/>
      <c r="F110" s="89">
        <v>632.01</v>
      </c>
      <c r="G110" s="90">
        <f>D110*F110</f>
        <v>7900.125</v>
      </c>
    </row>
    <row r="111" spans="1:7" ht="24">
      <c r="A111" s="66">
        <v>2</v>
      </c>
      <c r="B111" s="85" t="s">
        <v>69</v>
      </c>
      <c r="C111" s="86" t="s">
        <v>70</v>
      </c>
      <c r="D111" s="89">
        <v>6</v>
      </c>
      <c r="E111" s="88"/>
      <c r="F111" s="89">
        <v>1387.16</v>
      </c>
      <c r="G111" s="90">
        <f aca="true" t="shared" si="4" ref="G111:G120">D111*F111</f>
        <v>8322.960000000001</v>
      </c>
    </row>
    <row r="112" spans="1:7" ht="12">
      <c r="A112" s="66">
        <v>3</v>
      </c>
      <c r="B112" s="85" t="s">
        <v>71</v>
      </c>
      <c r="C112" s="86" t="s">
        <v>70</v>
      </c>
      <c r="D112" s="89">
        <v>12</v>
      </c>
      <c r="E112" s="88"/>
      <c r="F112" s="89">
        <v>186.44</v>
      </c>
      <c r="G112" s="90">
        <f t="shared" si="4"/>
        <v>2237.2799999999997</v>
      </c>
    </row>
    <row r="113" spans="1:7" ht="12">
      <c r="A113" s="66">
        <v>4</v>
      </c>
      <c r="B113" s="85" t="s">
        <v>72</v>
      </c>
      <c r="C113" s="86" t="s">
        <v>73</v>
      </c>
      <c r="D113" s="89">
        <v>18</v>
      </c>
      <c r="E113" s="88"/>
      <c r="F113" s="89">
        <v>88.48</v>
      </c>
      <c r="G113" s="90">
        <f t="shared" si="4"/>
        <v>1592.64</v>
      </c>
    </row>
    <row r="114" spans="1:7" ht="12">
      <c r="A114" s="66">
        <v>5</v>
      </c>
      <c r="B114" s="85" t="s">
        <v>74</v>
      </c>
      <c r="C114" s="86" t="s">
        <v>56</v>
      </c>
      <c r="D114" s="89">
        <v>35</v>
      </c>
      <c r="E114" s="88"/>
      <c r="F114" s="89">
        <v>41.17</v>
      </c>
      <c r="G114" s="90">
        <f t="shared" si="4"/>
        <v>1440.95</v>
      </c>
    </row>
    <row r="115" spans="1:7" ht="12">
      <c r="A115" s="66">
        <v>6</v>
      </c>
      <c r="B115" s="85" t="s">
        <v>75</v>
      </c>
      <c r="C115" s="86" t="s">
        <v>56</v>
      </c>
      <c r="D115" s="89">
        <v>15</v>
      </c>
      <c r="E115" s="88"/>
      <c r="F115" s="89">
        <v>237.09</v>
      </c>
      <c r="G115" s="90">
        <f t="shared" si="4"/>
        <v>3556.35</v>
      </c>
    </row>
    <row r="116" spans="1:7" ht="12.75" customHeight="1">
      <c r="A116" s="66">
        <v>7</v>
      </c>
      <c r="B116" s="85" t="s">
        <v>76</v>
      </c>
      <c r="C116" s="86" t="s">
        <v>56</v>
      </c>
      <c r="D116" s="89">
        <v>0</v>
      </c>
      <c r="E116" s="88"/>
      <c r="F116" s="89">
        <v>169.65</v>
      </c>
      <c r="G116" s="90">
        <f t="shared" si="4"/>
        <v>0</v>
      </c>
    </row>
    <row r="117" spans="1:7" ht="12.75" customHeight="1">
      <c r="A117" s="66">
        <v>8</v>
      </c>
      <c r="B117" s="85" t="s">
        <v>77</v>
      </c>
      <c r="C117" s="86" t="s">
        <v>56</v>
      </c>
      <c r="D117" s="89">
        <v>12</v>
      </c>
      <c r="E117" s="88"/>
      <c r="F117" s="89">
        <v>47.87</v>
      </c>
      <c r="G117" s="90">
        <f t="shared" si="4"/>
        <v>574.4399999999999</v>
      </c>
    </row>
    <row r="118" spans="1:7" ht="13.5" customHeight="1">
      <c r="A118" s="66">
        <v>9</v>
      </c>
      <c r="B118" s="85" t="s">
        <v>78</v>
      </c>
      <c r="C118" s="86" t="s">
        <v>56</v>
      </c>
      <c r="D118" s="89">
        <v>0</v>
      </c>
      <c r="E118" s="88"/>
      <c r="F118" s="89">
        <v>210.53</v>
      </c>
      <c r="G118" s="90">
        <f t="shared" si="4"/>
        <v>0</v>
      </c>
    </row>
    <row r="119" spans="1:7" ht="12">
      <c r="A119" s="66">
        <v>10</v>
      </c>
      <c r="B119" s="85" t="s">
        <v>80</v>
      </c>
      <c r="C119" s="86" t="s">
        <v>56</v>
      </c>
      <c r="D119" s="89">
        <v>0</v>
      </c>
      <c r="E119" s="88"/>
      <c r="F119" s="89">
        <v>53.72</v>
      </c>
      <c r="G119" s="90">
        <f t="shared" si="4"/>
        <v>0</v>
      </c>
    </row>
    <row r="120" spans="1:7" ht="13.5" customHeight="1">
      <c r="A120" s="66">
        <v>11</v>
      </c>
      <c r="B120" s="85" t="s">
        <v>81</v>
      </c>
      <c r="C120" s="86" t="s">
        <v>65</v>
      </c>
      <c r="D120" s="89">
        <v>25.2</v>
      </c>
      <c r="E120" s="88"/>
      <c r="F120" s="89">
        <v>46</v>
      </c>
      <c r="G120" s="90">
        <f t="shared" si="4"/>
        <v>1159.2</v>
      </c>
    </row>
    <row r="121" spans="1:7" ht="12">
      <c r="A121" s="66"/>
      <c r="B121" s="33" t="s">
        <v>123</v>
      </c>
      <c r="C121" s="46"/>
      <c r="D121" s="46"/>
      <c r="E121" s="46"/>
      <c r="F121" s="46"/>
      <c r="G121" s="91">
        <f>SUM(G110:G120)</f>
        <v>26783.945</v>
      </c>
    </row>
    <row r="122" spans="1:7" ht="13.5" customHeight="1">
      <c r="A122" s="66"/>
      <c r="B122" s="73" t="s">
        <v>170</v>
      </c>
      <c r="C122" s="46"/>
      <c r="D122" s="46"/>
      <c r="E122" s="46"/>
      <c r="F122" s="46"/>
      <c r="G122" s="91">
        <f>G121*1.15</f>
        <v>30801.536749999996</v>
      </c>
    </row>
    <row r="123" spans="1:7" ht="12">
      <c r="A123" s="66"/>
      <c r="B123" s="73" t="s">
        <v>130</v>
      </c>
      <c r="C123" s="46"/>
      <c r="D123" s="46"/>
      <c r="E123" s="46"/>
      <c r="F123" s="46"/>
      <c r="G123" s="91">
        <f>G122*1.18</f>
        <v>36345.813364999995</v>
      </c>
    </row>
    <row r="124" spans="1:7" ht="12" customHeight="1">
      <c r="A124" s="66"/>
      <c r="B124" s="33" t="s">
        <v>125</v>
      </c>
      <c r="C124" s="7" t="s">
        <v>10</v>
      </c>
      <c r="D124" s="46"/>
      <c r="E124" s="46"/>
      <c r="F124" s="46"/>
      <c r="G124" s="91">
        <f>G123/C5/12</f>
        <v>0.5011611920737088</v>
      </c>
    </row>
    <row r="125" spans="1:7" ht="24">
      <c r="A125" s="22" t="s">
        <v>177</v>
      </c>
      <c r="B125" s="93" t="s">
        <v>178</v>
      </c>
      <c r="C125" s="27"/>
      <c r="D125" s="9"/>
      <c r="E125" s="46"/>
      <c r="F125" s="46"/>
      <c r="G125" s="91"/>
    </row>
    <row r="126" spans="1:7" ht="23.25" customHeight="1">
      <c r="A126" s="10">
        <v>1</v>
      </c>
      <c r="B126" s="60" t="s">
        <v>179</v>
      </c>
      <c r="C126" s="7" t="s">
        <v>180</v>
      </c>
      <c r="D126" s="94">
        <v>1</v>
      </c>
      <c r="E126" s="94">
        <v>12</v>
      </c>
      <c r="F126" s="94">
        <v>155.38</v>
      </c>
      <c r="G126" s="95">
        <f>D126*F126*E126</f>
        <v>1864.56</v>
      </c>
    </row>
    <row r="127" spans="1:7" ht="12">
      <c r="A127" s="10">
        <v>2</v>
      </c>
      <c r="B127" s="66" t="s">
        <v>181</v>
      </c>
      <c r="C127" s="7" t="s">
        <v>180</v>
      </c>
      <c r="D127" s="94">
        <v>1</v>
      </c>
      <c r="E127" s="94">
        <v>12</v>
      </c>
      <c r="F127" s="94">
        <v>77.69</v>
      </c>
      <c r="G127" s="95">
        <f>D127*F127*E127</f>
        <v>932.28</v>
      </c>
    </row>
    <row r="128" spans="1:7" ht="12">
      <c r="A128" s="10">
        <v>3</v>
      </c>
      <c r="B128" s="66" t="s">
        <v>182</v>
      </c>
      <c r="C128" s="7" t="s">
        <v>180</v>
      </c>
      <c r="D128" s="94">
        <v>1</v>
      </c>
      <c r="E128" s="94">
        <v>3</v>
      </c>
      <c r="F128" s="94">
        <v>155.38</v>
      </c>
      <c r="G128" s="95">
        <f>D128*F128*E128</f>
        <v>466.14</v>
      </c>
    </row>
    <row r="129" spans="1:7" ht="12">
      <c r="A129" s="10"/>
      <c r="B129" s="33" t="s">
        <v>123</v>
      </c>
      <c r="C129" s="7"/>
      <c r="D129" s="46"/>
      <c r="E129" s="46"/>
      <c r="F129" s="46"/>
      <c r="G129" s="91">
        <f>G126+G127+G128</f>
        <v>3262.98</v>
      </c>
    </row>
    <row r="130" spans="1:7" ht="12">
      <c r="A130" s="10"/>
      <c r="B130" s="73" t="s">
        <v>170</v>
      </c>
      <c r="C130" s="7"/>
      <c r="D130" s="46"/>
      <c r="E130" s="46"/>
      <c r="F130" s="46"/>
      <c r="G130" s="91">
        <f>G129*1.15</f>
        <v>3752.4269999999997</v>
      </c>
    </row>
    <row r="131" spans="1:7" ht="12">
      <c r="A131" s="10"/>
      <c r="B131" s="73" t="s">
        <v>130</v>
      </c>
      <c r="C131" s="7"/>
      <c r="D131" s="46"/>
      <c r="E131" s="46"/>
      <c r="F131" s="46"/>
      <c r="G131" s="91">
        <f>G130*1.18</f>
        <v>4427.8638599999995</v>
      </c>
    </row>
    <row r="132" spans="1:7" ht="12">
      <c r="A132" s="66"/>
      <c r="B132" s="33" t="s">
        <v>125</v>
      </c>
      <c r="C132" s="7" t="s">
        <v>183</v>
      </c>
      <c r="D132" s="46"/>
      <c r="E132" s="46"/>
      <c r="F132" s="46"/>
      <c r="G132" s="91">
        <f>G131/C5/12</f>
        <v>0.06105444685286914</v>
      </c>
    </row>
    <row r="133" spans="1:7" ht="12">
      <c r="A133" s="22" t="s">
        <v>184</v>
      </c>
      <c r="B133" s="96" t="s">
        <v>82</v>
      </c>
      <c r="C133" s="57"/>
      <c r="D133" s="9" t="s">
        <v>158</v>
      </c>
      <c r="E133" s="57"/>
      <c r="F133" s="57"/>
      <c r="G133" s="57"/>
    </row>
    <row r="134" spans="1:7" ht="24">
      <c r="A134" s="20">
        <v>1</v>
      </c>
      <c r="B134" s="97" t="s">
        <v>185</v>
      </c>
      <c r="C134" s="98" t="s">
        <v>79</v>
      </c>
      <c r="D134" s="99">
        <v>4</v>
      </c>
      <c r="E134" s="100"/>
      <c r="F134" s="101">
        <v>76.72</v>
      </c>
      <c r="G134" s="102">
        <f>D134*F134</f>
        <v>306.88</v>
      </c>
    </row>
    <row r="135" spans="1:7" ht="12">
      <c r="A135" s="20">
        <v>2</v>
      </c>
      <c r="B135" s="69" t="s">
        <v>83</v>
      </c>
      <c r="C135" s="98" t="s">
        <v>84</v>
      </c>
      <c r="D135" s="99">
        <v>9</v>
      </c>
      <c r="E135" s="100"/>
      <c r="F135" s="101">
        <v>26.86</v>
      </c>
      <c r="G135" s="102">
        <f aca="true" t="shared" si="5" ref="G135:G155">D135*F135</f>
        <v>241.74</v>
      </c>
    </row>
    <row r="136" spans="1:7" ht="12">
      <c r="A136" s="20">
        <v>3</v>
      </c>
      <c r="B136" s="69" t="s">
        <v>85</v>
      </c>
      <c r="C136" s="98" t="s">
        <v>86</v>
      </c>
      <c r="D136" s="99">
        <v>9</v>
      </c>
      <c r="E136" s="100"/>
      <c r="F136" s="101">
        <v>26.86</v>
      </c>
      <c r="G136" s="102">
        <f t="shared" si="5"/>
        <v>241.74</v>
      </c>
    </row>
    <row r="137" spans="1:7" ht="12">
      <c r="A137" s="20">
        <v>4</v>
      </c>
      <c r="B137" s="69" t="s">
        <v>186</v>
      </c>
      <c r="C137" s="98" t="s">
        <v>87</v>
      </c>
      <c r="D137" s="99">
        <v>6</v>
      </c>
      <c r="E137" s="100"/>
      <c r="F137" s="101">
        <v>170.07</v>
      </c>
      <c r="G137" s="102">
        <f t="shared" si="5"/>
        <v>1020.42</v>
      </c>
    </row>
    <row r="138" spans="1:7" ht="24">
      <c r="A138" s="20">
        <v>5</v>
      </c>
      <c r="B138" s="69" t="s">
        <v>187</v>
      </c>
      <c r="C138" s="98" t="s">
        <v>56</v>
      </c>
      <c r="D138" s="99">
        <v>5</v>
      </c>
      <c r="E138" s="100"/>
      <c r="F138" s="101">
        <v>187.76</v>
      </c>
      <c r="G138" s="102">
        <f t="shared" si="5"/>
        <v>938.8</v>
      </c>
    </row>
    <row r="139" spans="1:7" ht="12">
      <c r="A139" s="20">
        <v>6</v>
      </c>
      <c r="B139" s="69" t="s">
        <v>88</v>
      </c>
      <c r="C139" s="98" t="s">
        <v>56</v>
      </c>
      <c r="D139" s="99">
        <v>9</v>
      </c>
      <c r="E139" s="100"/>
      <c r="F139" s="101">
        <v>79</v>
      </c>
      <c r="G139" s="102">
        <f t="shared" si="5"/>
        <v>711</v>
      </c>
    </row>
    <row r="140" spans="1:7" ht="12">
      <c r="A140" s="20">
        <v>7</v>
      </c>
      <c r="B140" s="69" t="s">
        <v>188</v>
      </c>
      <c r="C140" s="98" t="s">
        <v>89</v>
      </c>
      <c r="D140" s="99">
        <v>380</v>
      </c>
      <c r="E140" s="100"/>
      <c r="F140" s="101">
        <v>1.9</v>
      </c>
      <c r="G140" s="102">
        <f t="shared" si="5"/>
        <v>722</v>
      </c>
    </row>
    <row r="141" spans="1:7" ht="12">
      <c r="A141" s="20">
        <v>8</v>
      </c>
      <c r="B141" s="97" t="s">
        <v>189</v>
      </c>
      <c r="C141" s="103" t="s">
        <v>56</v>
      </c>
      <c r="D141" s="99">
        <v>1</v>
      </c>
      <c r="E141" s="100"/>
      <c r="F141" s="104">
        <v>56.18</v>
      </c>
      <c r="G141" s="102">
        <f t="shared" si="5"/>
        <v>56.18</v>
      </c>
    </row>
    <row r="142" spans="1:7" ht="12">
      <c r="A142" s="20">
        <v>9</v>
      </c>
      <c r="B142" s="97" t="s">
        <v>190</v>
      </c>
      <c r="C142" s="103" t="s">
        <v>48</v>
      </c>
      <c r="D142" s="99">
        <v>2</v>
      </c>
      <c r="E142" s="100"/>
      <c r="F142" s="104">
        <v>196.93</v>
      </c>
      <c r="G142" s="102">
        <f t="shared" si="5"/>
        <v>393.86</v>
      </c>
    </row>
    <row r="143" spans="1:7" ht="12">
      <c r="A143" s="105">
        <v>10</v>
      </c>
      <c r="B143" s="97" t="s">
        <v>90</v>
      </c>
      <c r="C143" s="103" t="s">
        <v>89</v>
      </c>
      <c r="D143" s="99">
        <v>298</v>
      </c>
      <c r="E143" s="100"/>
      <c r="F143" s="104">
        <v>12.64</v>
      </c>
      <c r="G143" s="102">
        <f t="shared" si="5"/>
        <v>3766.7200000000003</v>
      </c>
    </row>
    <row r="144" spans="1:7" ht="12">
      <c r="A144" s="105">
        <v>11</v>
      </c>
      <c r="B144" s="97" t="s">
        <v>191</v>
      </c>
      <c r="C144" s="103" t="s">
        <v>56</v>
      </c>
      <c r="D144" s="99">
        <v>4</v>
      </c>
      <c r="E144" s="100"/>
      <c r="F144" s="104">
        <v>150.54</v>
      </c>
      <c r="G144" s="102">
        <f t="shared" si="5"/>
        <v>602.16</v>
      </c>
    </row>
    <row r="145" spans="1:7" ht="12">
      <c r="A145" s="105">
        <v>12</v>
      </c>
      <c r="B145" s="97" t="s">
        <v>192</v>
      </c>
      <c r="C145" s="103" t="s">
        <v>56</v>
      </c>
      <c r="D145" s="99">
        <v>0</v>
      </c>
      <c r="E145" s="100"/>
      <c r="F145" s="104">
        <v>91.06</v>
      </c>
      <c r="G145" s="102">
        <f t="shared" si="5"/>
        <v>0</v>
      </c>
    </row>
    <row r="146" spans="1:7" ht="12">
      <c r="A146" s="105">
        <v>13</v>
      </c>
      <c r="B146" s="97" t="s">
        <v>193</v>
      </c>
      <c r="C146" s="103" t="s">
        <v>56</v>
      </c>
      <c r="D146" s="99">
        <v>1</v>
      </c>
      <c r="E146" s="100"/>
      <c r="F146" s="104">
        <v>75.06</v>
      </c>
      <c r="G146" s="102">
        <f t="shared" si="5"/>
        <v>75.06</v>
      </c>
    </row>
    <row r="147" spans="1:7" ht="12">
      <c r="A147" s="105">
        <v>14</v>
      </c>
      <c r="B147" s="97" t="s">
        <v>194</v>
      </c>
      <c r="C147" s="103" t="s">
        <v>56</v>
      </c>
      <c r="D147" s="99">
        <v>2</v>
      </c>
      <c r="E147" s="100"/>
      <c r="F147" s="104">
        <v>350.26</v>
      </c>
      <c r="G147" s="102">
        <f t="shared" si="5"/>
        <v>700.52</v>
      </c>
    </row>
    <row r="148" spans="1:7" ht="12">
      <c r="A148" s="105">
        <v>15</v>
      </c>
      <c r="B148" s="97" t="s">
        <v>195</v>
      </c>
      <c r="C148" s="103" t="s">
        <v>89</v>
      </c>
      <c r="D148" s="99">
        <v>2</v>
      </c>
      <c r="E148" s="100"/>
      <c r="F148" s="104">
        <v>160.04</v>
      </c>
      <c r="G148" s="102">
        <f t="shared" si="5"/>
        <v>320.08</v>
      </c>
    </row>
    <row r="149" spans="1:7" ht="12">
      <c r="A149" s="105">
        <v>16</v>
      </c>
      <c r="B149" s="97" t="s">
        <v>196</v>
      </c>
      <c r="C149" s="103" t="s">
        <v>91</v>
      </c>
      <c r="D149" s="99">
        <v>2</v>
      </c>
      <c r="E149" s="100"/>
      <c r="F149" s="104">
        <v>120.82</v>
      </c>
      <c r="G149" s="102">
        <f t="shared" si="5"/>
        <v>241.64</v>
      </c>
    </row>
    <row r="150" spans="1:7" ht="12">
      <c r="A150" s="105">
        <v>17</v>
      </c>
      <c r="B150" s="97" t="s">
        <v>92</v>
      </c>
      <c r="C150" s="103" t="s">
        <v>93</v>
      </c>
      <c r="D150" s="99">
        <v>10</v>
      </c>
      <c r="E150" s="100"/>
      <c r="F150" s="104">
        <v>59.91</v>
      </c>
      <c r="G150" s="102">
        <f t="shared" si="5"/>
        <v>599.0999999999999</v>
      </c>
    </row>
    <row r="151" spans="1:7" ht="12">
      <c r="A151" s="105">
        <v>18</v>
      </c>
      <c r="B151" s="97" t="s">
        <v>94</v>
      </c>
      <c r="C151" s="103" t="s">
        <v>30</v>
      </c>
      <c r="D151" s="99">
        <v>3.3</v>
      </c>
      <c r="E151" s="100"/>
      <c r="F151" s="104">
        <v>632.01</v>
      </c>
      <c r="G151" s="102">
        <f t="shared" si="5"/>
        <v>2085.633</v>
      </c>
    </row>
    <row r="152" spans="1:7" ht="24">
      <c r="A152" s="105">
        <v>19</v>
      </c>
      <c r="B152" s="97" t="s">
        <v>197</v>
      </c>
      <c r="C152" s="103" t="s">
        <v>56</v>
      </c>
      <c r="D152" s="99">
        <v>18</v>
      </c>
      <c r="E152" s="100"/>
      <c r="F152" s="104">
        <v>31.6</v>
      </c>
      <c r="G152" s="102">
        <f t="shared" si="5"/>
        <v>568.8000000000001</v>
      </c>
    </row>
    <row r="153" spans="1:7" ht="12">
      <c r="A153" s="105">
        <v>20</v>
      </c>
      <c r="B153" s="97" t="s">
        <v>95</v>
      </c>
      <c r="C153" s="103" t="s">
        <v>56</v>
      </c>
      <c r="D153" s="106">
        <v>2</v>
      </c>
      <c r="E153" s="100"/>
      <c r="F153" s="107">
        <v>221.81</v>
      </c>
      <c r="G153" s="102">
        <f t="shared" si="5"/>
        <v>443.62</v>
      </c>
    </row>
    <row r="154" spans="1:7" ht="12">
      <c r="A154" s="20">
        <v>21</v>
      </c>
      <c r="B154" s="108" t="s">
        <v>96</v>
      </c>
      <c r="C154" s="103" t="s">
        <v>198</v>
      </c>
      <c r="D154" s="106">
        <v>12</v>
      </c>
      <c r="E154" s="100"/>
      <c r="F154" s="106">
        <v>158</v>
      </c>
      <c r="G154" s="102">
        <f t="shared" si="5"/>
        <v>1896</v>
      </c>
    </row>
    <row r="155" spans="1:7" ht="12">
      <c r="A155" s="20">
        <v>22</v>
      </c>
      <c r="B155" s="108" t="s">
        <v>97</v>
      </c>
      <c r="C155" s="103" t="s">
        <v>56</v>
      </c>
      <c r="D155" s="109">
        <v>0</v>
      </c>
      <c r="E155" s="100"/>
      <c r="F155" s="107">
        <v>52.14</v>
      </c>
      <c r="G155" s="102">
        <f t="shared" si="5"/>
        <v>0</v>
      </c>
    </row>
    <row r="156" spans="1:7" ht="12">
      <c r="A156" s="20"/>
      <c r="B156" s="33" t="s">
        <v>123</v>
      </c>
      <c r="C156" s="79"/>
      <c r="D156" s="110"/>
      <c r="E156" s="110"/>
      <c r="F156" s="80"/>
      <c r="G156" s="80">
        <f>SUM(G134:G155)</f>
        <v>15931.953</v>
      </c>
    </row>
    <row r="157" spans="1:7" ht="12">
      <c r="A157" s="20"/>
      <c r="B157" s="73" t="s">
        <v>170</v>
      </c>
      <c r="C157" s="79"/>
      <c r="D157" s="110"/>
      <c r="E157" s="110"/>
      <c r="F157" s="80"/>
      <c r="G157" s="81">
        <f>(G156*15%)+G156</f>
        <v>18321.74595</v>
      </c>
    </row>
    <row r="158" spans="1:7" ht="12">
      <c r="A158" s="20"/>
      <c r="B158" s="73" t="s">
        <v>130</v>
      </c>
      <c r="C158" s="79"/>
      <c r="D158" s="110"/>
      <c r="E158" s="110"/>
      <c r="F158" s="80"/>
      <c r="G158" s="81">
        <f>G157*1.18</f>
        <v>21619.660221</v>
      </c>
    </row>
    <row r="159" spans="1:7" ht="12">
      <c r="A159" s="20"/>
      <c r="B159" s="73" t="s">
        <v>125</v>
      </c>
      <c r="C159" s="7" t="s">
        <v>10</v>
      </c>
      <c r="D159" s="110"/>
      <c r="E159" s="110"/>
      <c r="F159" s="80"/>
      <c r="G159" s="81">
        <f>G158/C5/12</f>
        <v>0.2981068157637831</v>
      </c>
    </row>
    <row r="160" spans="1:7" ht="12">
      <c r="A160" s="22" t="s">
        <v>199</v>
      </c>
      <c r="B160" s="25" t="s">
        <v>98</v>
      </c>
      <c r="C160" s="7" t="s">
        <v>10</v>
      </c>
      <c r="D160" s="31">
        <f>C5</f>
        <v>6043.6</v>
      </c>
      <c r="E160" s="26"/>
      <c r="F160" s="111">
        <v>1.94</v>
      </c>
      <c r="G160" s="112">
        <f>D160*F160*12</f>
        <v>140695.008</v>
      </c>
    </row>
    <row r="161" spans="1:7" ht="12">
      <c r="A161" s="22"/>
      <c r="B161" s="25"/>
      <c r="C161" s="7"/>
      <c r="D161" s="26"/>
      <c r="E161" s="26"/>
      <c r="F161" s="11"/>
      <c r="G161" s="112"/>
    </row>
    <row r="162" spans="1:7" ht="12">
      <c r="A162" s="22" t="s">
        <v>20</v>
      </c>
      <c r="B162" s="56" t="s">
        <v>101</v>
      </c>
      <c r="C162" s="7" t="s">
        <v>10</v>
      </c>
      <c r="D162" s="31">
        <f>C5</f>
        <v>6043.6</v>
      </c>
      <c r="E162" s="26"/>
      <c r="F162" s="111">
        <v>2.54</v>
      </c>
      <c r="G162" s="112">
        <f>D162*F162*12</f>
        <v>184208.928</v>
      </c>
    </row>
    <row r="163" spans="1:7" ht="12">
      <c r="A163" s="22"/>
      <c r="B163" s="56"/>
      <c r="C163" s="7"/>
      <c r="D163" s="26"/>
      <c r="E163" s="26"/>
      <c r="F163" s="11"/>
      <c r="G163" s="112"/>
    </row>
    <row r="164" spans="1:7" ht="12">
      <c r="A164" s="113" t="s">
        <v>22</v>
      </c>
      <c r="B164" s="54" t="s">
        <v>19</v>
      </c>
      <c r="C164" s="7" t="s">
        <v>10</v>
      </c>
      <c r="D164" s="31">
        <f>C5</f>
        <v>6043.6</v>
      </c>
      <c r="E164" s="26"/>
      <c r="F164" s="114">
        <v>1.43</v>
      </c>
      <c r="G164" s="28">
        <f>F164*D164*12</f>
        <v>103708.176</v>
      </c>
    </row>
    <row r="165" spans="1:7" ht="12">
      <c r="A165" s="113"/>
      <c r="B165" s="54"/>
      <c r="C165" s="7"/>
      <c r="D165" s="26"/>
      <c r="E165" s="26"/>
      <c r="F165" s="27"/>
      <c r="G165" s="28"/>
    </row>
    <row r="166" spans="1:7" ht="12">
      <c r="A166" s="113" t="s">
        <v>100</v>
      </c>
      <c r="B166" s="54" t="s">
        <v>21</v>
      </c>
      <c r="C166" s="7" t="s">
        <v>10</v>
      </c>
      <c r="D166" s="31">
        <f>C5</f>
        <v>6043.6</v>
      </c>
      <c r="E166" s="26"/>
      <c r="F166" s="114">
        <v>0.95</v>
      </c>
      <c r="G166" s="28">
        <f>F166*D166*12</f>
        <v>68897.04000000001</v>
      </c>
    </row>
    <row r="167" spans="1:7" ht="12">
      <c r="A167" s="66"/>
      <c r="B167" s="115" t="s">
        <v>102</v>
      </c>
      <c r="C167" s="7" t="s">
        <v>103</v>
      </c>
      <c r="D167" s="26"/>
      <c r="E167" s="26"/>
      <c r="F167" s="7"/>
      <c r="G167" s="12">
        <f>G23+G31+G33+G34+G60+G62+G83+G107+G123+G131+G158+G160+G162+G164+G166</f>
        <v>1011307.47654247</v>
      </c>
    </row>
    <row r="168" spans="1:7" ht="12">
      <c r="A168" s="23"/>
      <c r="B168" s="138" t="s">
        <v>211</v>
      </c>
      <c r="C168" s="139" t="s">
        <v>99</v>
      </c>
      <c r="D168" s="7"/>
      <c r="E168" s="7"/>
      <c r="F168" s="7"/>
      <c r="G168" s="116">
        <f>G167/C5/12+0.02</f>
        <v>13.964606367927365</v>
      </c>
    </row>
    <row r="169" spans="1:7" ht="12">
      <c r="A169" s="66"/>
      <c r="B169" s="140" t="s">
        <v>212</v>
      </c>
      <c r="C169" s="139"/>
      <c r="D169" s="7"/>
      <c r="E169" s="7"/>
      <c r="F169" s="7"/>
      <c r="G169" s="142"/>
    </row>
    <row r="170" spans="1:7" ht="12">
      <c r="A170" s="66"/>
      <c r="B170" s="141" t="s">
        <v>213</v>
      </c>
      <c r="C170" s="139" t="s">
        <v>99</v>
      </c>
      <c r="D170" s="7"/>
      <c r="E170" s="7"/>
      <c r="F170" s="7"/>
      <c r="G170" s="143">
        <v>13.28</v>
      </c>
    </row>
    <row r="171" spans="1:7" ht="12">
      <c r="A171" s="66"/>
      <c r="B171" s="141" t="s">
        <v>214</v>
      </c>
      <c r="C171" s="139" t="s">
        <v>99</v>
      </c>
      <c r="D171" s="7"/>
      <c r="E171" s="7"/>
      <c r="F171" s="7"/>
      <c r="G171" s="143">
        <v>14.64</v>
      </c>
    </row>
    <row r="172" spans="1:7" ht="12">
      <c r="A172" s="117"/>
      <c r="B172" s="117"/>
      <c r="C172" s="2"/>
      <c r="E172" s="2"/>
      <c r="F172" s="2"/>
      <c r="G172" s="118"/>
    </row>
    <row r="173" spans="1:7" ht="12.75">
      <c r="A173" s="119"/>
      <c r="B173" s="119"/>
      <c r="C173" s="119"/>
      <c r="D173" s="119"/>
      <c r="E173" s="119"/>
      <c r="F173" s="119"/>
      <c r="G173" s="119"/>
    </row>
    <row r="174" spans="1:7" ht="12">
      <c r="A174" s="117"/>
      <c r="B174" s="117" t="s">
        <v>200</v>
      </c>
      <c r="C174" s="2"/>
      <c r="E174" s="2"/>
      <c r="F174" s="16"/>
      <c r="G174" s="117"/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indexed="35"/>
  </sheetPr>
  <dimension ref="A1:G174"/>
  <sheetViews>
    <sheetView workbookViewId="0" topLeftCell="A88">
      <selection activeCell="F102" sqref="F102"/>
    </sheetView>
  </sheetViews>
  <sheetFormatPr defaultColWidth="9.140625" defaultRowHeight="12.75"/>
  <cols>
    <col min="1" max="1" width="4.421875" style="3" customWidth="1"/>
    <col min="2" max="2" width="40.7109375" style="3" customWidth="1"/>
    <col min="3" max="3" width="9.140625" style="1" customWidth="1"/>
    <col min="4" max="4" width="8.28125" style="2" customWidth="1"/>
    <col min="5" max="5" width="9.28125" style="1" customWidth="1"/>
    <col min="6" max="6" width="9.28125" style="4" customWidth="1"/>
    <col min="7" max="7" width="11.8515625" style="3" customWidth="1"/>
    <col min="8" max="16384" width="9.140625" style="3" customWidth="1"/>
  </cols>
  <sheetData>
    <row r="1" spans="1:7" ht="12">
      <c r="A1" s="14"/>
      <c r="B1" s="14"/>
      <c r="C1" s="2"/>
      <c r="E1" s="2"/>
      <c r="F1" s="2"/>
      <c r="G1" s="15" t="s">
        <v>0</v>
      </c>
    </row>
    <row r="2" spans="1:7" ht="12">
      <c r="A2" s="134" t="s">
        <v>107</v>
      </c>
      <c r="B2" s="135"/>
      <c r="C2" s="135"/>
      <c r="D2" s="135"/>
      <c r="E2" s="135"/>
      <c r="F2" s="135"/>
      <c r="G2" s="135"/>
    </row>
    <row r="3" spans="1:7" ht="12">
      <c r="A3" s="134" t="s">
        <v>108</v>
      </c>
      <c r="B3" s="135"/>
      <c r="C3" s="135"/>
      <c r="D3" s="135"/>
      <c r="E3" s="135"/>
      <c r="F3" s="135"/>
      <c r="G3" s="135"/>
    </row>
    <row r="4" spans="1:7" ht="12">
      <c r="A4" s="14"/>
      <c r="B4" s="17" t="s">
        <v>204</v>
      </c>
      <c r="C4" s="2"/>
      <c r="E4" s="2"/>
      <c r="F4" s="2"/>
      <c r="G4" s="16"/>
    </row>
    <row r="5" spans="1:7" ht="12">
      <c r="A5" s="14"/>
      <c r="B5" s="18" t="s">
        <v>109</v>
      </c>
      <c r="C5" s="19">
        <v>10033.2</v>
      </c>
      <c r="D5" s="5"/>
      <c r="E5" s="5"/>
      <c r="F5" s="5"/>
      <c r="G5" s="16"/>
    </row>
    <row r="6" spans="1:7" ht="12">
      <c r="A6" s="14"/>
      <c r="B6" s="16"/>
      <c r="C6" s="2"/>
      <c r="E6" s="2"/>
      <c r="F6" s="2"/>
      <c r="G6" s="16"/>
    </row>
    <row r="7" spans="1:7" ht="24">
      <c r="A7" s="20" t="s">
        <v>1</v>
      </c>
      <c r="B7" s="20" t="s">
        <v>2</v>
      </c>
      <c r="C7" s="20" t="s">
        <v>3</v>
      </c>
      <c r="D7" s="6" t="s">
        <v>4</v>
      </c>
      <c r="E7" s="21" t="s">
        <v>110</v>
      </c>
      <c r="F7" s="6" t="s">
        <v>5</v>
      </c>
      <c r="G7" s="21" t="s">
        <v>106</v>
      </c>
    </row>
    <row r="8" spans="1:7" ht="12">
      <c r="A8" s="10">
        <v>1</v>
      </c>
      <c r="B8" s="10">
        <v>2</v>
      </c>
      <c r="C8" s="7">
        <v>3</v>
      </c>
      <c r="D8" s="8">
        <v>4</v>
      </c>
      <c r="E8" s="7">
        <v>5</v>
      </c>
      <c r="F8" s="10">
        <v>6</v>
      </c>
      <c r="G8" s="10">
        <v>7</v>
      </c>
    </row>
    <row r="9" spans="1:7" ht="12">
      <c r="A9" s="22" t="s">
        <v>6</v>
      </c>
      <c r="B9" s="136" t="s">
        <v>7</v>
      </c>
      <c r="C9" s="137"/>
      <c r="D9" s="137"/>
      <c r="E9" s="137"/>
      <c r="F9" s="137"/>
      <c r="G9" s="10"/>
    </row>
    <row r="10" spans="1:7" ht="12">
      <c r="A10" s="24" t="s">
        <v>8</v>
      </c>
      <c r="B10" s="25" t="s">
        <v>9</v>
      </c>
      <c r="C10" s="7"/>
      <c r="D10" s="26"/>
      <c r="E10" s="26"/>
      <c r="F10" s="27"/>
      <c r="G10" s="28"/>
    </row>
    <row r="11" spans="1:7" ht="12" customHeight="1">
      <c r="A11" s="29">
        <v>1</v>
      </c>
      <c r="B11" s="30" t="s">
        <v>111</v>
      </c>
      <c r="C11" s="7" t="s">
        <v>112</v>
      </c>
      <c r="D11" s="31">
        <v>1063.4</v>
      </c>
      <c r="E11" s="31">
        <v>288</v>
      </c>
      <c r="F11" s="32">
        <v>0.29</v>
      </c>
      <c r="G11" s="26">
        <f>D11*E11*F11</f>
        <v>88815.16799999999</v>
      </c>
    </row>
    <row r="12" spans="1:7" ht="12">
      <c r="A12" s="29">
        <v>2</v>
      </c>
      <c r="B12" s="30" t="s">
        <v>113</v>
      </c>
      <c r="C12" s="7" t="s">
        <v>112</v>
      </c>
      <c r="D12" s="31">
        <v>1063.4</v>
      </c>
      <c r="E12" s="31">
        <v>24</v>
      </c>
      <c r="F12" s="32">
        <v>1.15</v>
      </c>
      <c r="G12" s="26">
        <f aca="true" t="shared" si="0" ref="G12:G21">D12*E12*F12</f>
        <v>29349.84</v>
      </c>
    </row>
    <row r="13" spans="1:7" ht="12">
      <c r="A13" s="29">
        <v>3</v>
      </c>
      <c r="B13" s="30" t="s">
        <v>114</v>
      </c>
      <c r="C13" s="7" t="s">
        <v>112</v>
      </c>
      <c r="D13" s="31">
        <v>154</v>
      </c>
      <c r="E13" s="31">
        <v>2</v>
      </c>
      <c r="F13" s="32">
        <v>14.36</v>
      </c>
      <c r="G13" s="26">
        <f t="shared" si="0"/>
        <v>4422.88</v>
      </c>
    </row>
    <row r="14" spans="1:7" ht="12.75" customHeight="1">
      <c r="A14" s="29">
        <v>4</v>
      </c>
      <c r="B14" s="30" t="s">
        <v>115</v>
      </c>
      <c r="C14" s="7" t="s">
        <v>112</v>
      </c>
      <c r="D14" s="31">
        <v>106.3</v>
      </c>
      <c r="E14" s="31">
        <v>24</v>
      </c>
      <c r="F14" s="32">
        <v>0.93</v>
      </c>
      <c r="G14" s="26">
        <f t="shared" si="0"/>
        <v>2372.616</v>
      </c>
    </row>
    <row r="15" spans="1:7" ht="12.75" customHeight="1">
      <c r="A15" s="29">
        <v>5</v>
      </c>
      <c r="B15" s="30" t="s">
        <v>116</v>
      </c>
      <c r="C15" s="7" t="s">
        <v>112</v>
      </c>
      <c r="D15" s="31">
        <v>130</v>
      </c>
      <c r="E15" s="31">
        <v>288</v>
      </c>
      <c r="F15" s="32">
        <v>0.29</v>
      </c>
      <c r="G15" s="26">
        <f t="shared" si="0"/>
        <v>10857.599999999999</v>
      </c>
    </row>
    <row r="16" spans="1:7" ht="12.75" customHeight="1">
      <c r="A16" s="29">
        <v>6</v>
      </c>
      <c r="B16" s="30" t="s">
        <v>117</v>
      </c>
      <c r="C16" s="7" t="s">
        <v>112</v>
      </c>
      <c r="D16" s="31">
        <v>130</v>
      </c>
      <c r="E16" s="31">
        <v>14</v>
      </c>
      <c r="F16" s="32">
        <v>1.15</v>
      </c>
      <c r="G16" s="26">
        <f t="shared" si="0"/>
        <v>2093</v>
      </c>
    </row>
    <row r="17" spans="1:7" ht="12.75" customHeight="1">
      <c r="A17" s="29">
        <v>7</v>
      </c>
      <c r="B17" s="30" t="s">
        <v>118</v>
      </c>
      <c r="C17" s="7" t="s">
        <v>112</v>
      </c>
      <c r="D17" s="31">
        <v>1554</v>
      </c>
      <c r="E17" s="31">
        <v>2</v>
      </c>
      <c r="F17" s="32">
        <v>1.6</v>
      </c>
      <c r="G17" s="26">
        <f t="shared" si="0"/>
        <v>4972.8</v>
      </c>
    </row>
    <row r="18" spans="1:7" ht="12">
      <c r="A18" s="29">
        <v>8</v>
      </c>
      <c r="B18" s="30" t="s">
        <v>119</v>
      </c>
      <c r="C18" s="7" t="s">
        <v>112</v>
      </c>
      <c r="D18" s="31">
        <v>96</v>
      </c>
      <c r="E18" s="31">
        <v>2</v>
      </c>
      <c r="F18" s="32">
        <v>2.27</v>
      </c>
      <c r="G18" s="26">
        <f t="shared" si="0"/>
        <v>435.84000000000003</v>
      </c>
    </row>
    <row r="19" spans="1:7" ht="11.25" customHeight="1">
      <c r="A19" s="29">
        <v>9</v>
      </c>
      <c r="B19" s="30" t="s">
        <v>120</v>
      </c>
      <c r="C19" s="7" t="s">
        <v>112</v>
      </c>
      <c r="D19" s="31">
        <v>204</v>
      </c>
      <c r="E19" s="31">
        <v>12</v>
      </c>
      <c r="F19" s="32">
        <v>1.86</v>
      </c>
      <c r="G19" s="26">
        <f t="shared" si="0"/>
        <v>4553.280000000001</v>
      </c>
    </row>
    <row r="20" spans="1:7" ht="12">
      <c r="A20" s="29">
        <v>10</v>
      </c>
      <c r="B20" s="30" t="s">
        <v>121</v>
      </c>
      <c r="C20" s="7" t="s">
        <v>112</v>
      </c>
      <c r="D20" s="31">
        <v>2.1</v>
      </c>
      <c r="E20" s="31">
        <v>2</v>
      </c>
      <c r="F20" s="32">
        <v>2.77</v>
      </c>
      <c r="G20" s="26">
        <f t="shared" si="0"/>
        <v>11.634</v>
      </c>
    </row>
    <row r="21" spans="1:7" ht="12">
      <c r="A21" s="29">
        <v>11</v>
      </c>
      <c r="B21" s="30" t="s">
        <v>122</v>
      </c>
      <c r="C21" s="7" t="s">
        <v>112</v>
      </c>
      <c r="D21" s="31">
        <v>62</v>
      </c>
      <c r="E21" s="31">
        <v>12</v>
      </c>
      <c r="F21" s="32">
        <v>1.2</v>
      </c>
      <c r="G21" s="26">
        <f t="shared" si="0"/>
        <v>892.8</v>
      </c>
    </row>
    <row r="22" spans="1:7" ht="12">
      <c r="A22" s="29"/>
      <c r="B22" s="33" t="s">
        <v>123</v>
      </c>
      <c r="C22" s="7"/>
      <c r="D22" s="26"/>
      <c r="E22" s="26"/>
      <c r="F22" s="27"/>
      <c r="G22" s="28">
        <f>SUM(G11:G21)</f>
        <v>148777.45799999996</v>
      </c>
    </row>
    <row r="23" spans="1:7" ht="12">
      <c r="A23" s="29"/>
      <c r="B23" s="34" t="s">
        <v>124</v>
      </c>
      <c r="C23" s="7"/>
      <c r="D23" s="26"/>
      <c r="E23" s="26"/>
      <c r="F23" s="27"/>
      <c r="G23" s="28">
        <f>G22*1.18</f>
        <v>175557.40043999994</v>
      </c>
    </row>
    <row r="24" spans="1:7" ht="12">
      <c r="A24" s="13"/>
      <c r="B24" s="34" t="s">
        <v>125</v>
      </c>
      <c r="C24" s="7" t="s">
        <v>10</v>
      </c>
      <c r="D24" s="26"/>
      <c r="E24" s="26"/>
      <c r="F24" s="27"/>
      <c r="G24" s="28">
        <f>G23/C5/12</f>
        <v>1.4581373210939674</v>
      </c>
    </row>
    <row r="25" spans="1:7" ht="14.25" customHeight="1">
      <c r="A25" s="35" t="s">
        <v>11</v>
      </c>
      <c r="B25" s="25" t="s">
        <v>104</v>
      </c>
      <c r="C25" s="7"/>
      <c r="D25" s="26"/>
      <c r="E25" s="26"/>
      <c r="F25" s="27"/>
      <c r="G25" s="28"/>
    </row>
    <row r="26" spans="1:7" ht="22.5" customHeight="1">
      <c r="A26" s="13">
        <v>1</v>
      </c>
      <c r="B26" s="30" t="s">
        <v>126</v>
      </c>
      <c r="C26" s="7" t="s">
        <v>56</v>
      </c>
      <c r="D26" s="31">
        <v>12</v>
      </c>
      <c r="E26" s="31">
        <v>288</v>
      </c>
      <c r="F26" s="32">
        <v>28.24</v>
      </c>
      <c r="G26" s="26">
        <f>D26*E26*F26</f>
        <v>97597.43999999999</v>
      </c>
    </row>
    <row r="27" spans="1:7" ht="22.5" customHeight="1">
      <c r="A27" s="13">
        <v>2</v>
      </c>
      <c r="B27" s="30" t="s">
        <v>127</v>
      </c>
      <c r="C27" s="7" t="s">
        <v>56</v>
      </c>
      <c r="D27" s="31">
        <v>36</v>
      </c>
      <c r="E27" s="31">
        <v>144</v>
      </c>
      <c r="F27" s="32">
        <v>2.93</v>
      </c>
      <c r="G27" s="26">
        <f>D27*E27*F27</f>
        <v>15189.12</v>
      </c>
    </row>
    <row r="28" spans="1:7" ht="13.5" customHeight="1">
      <c r="A28" s="13">
        <v>3</v>
      </c>
      <c r="B28" s="30" t="s">
        <v>128</v>
      </c>
      <c r="C28" s="7" t="s">
        <v>61</v>
      </c>
      <c r="D28" s="31">
        <v>84</v>
      </c>
      <c r="E28" s="31">
        <v>6</v>
      </c>
      <c r="F28" s="32">
        <v>2.27</v>
      </c>
      <c r="G28" s="26">
        <f>D28*E28*F28</f>
        <v>1144.08</v>
      </c>
    </row>
    <row r="29" spans="1:7" ht="12" customHeight="1">
      <c r="A29" s="13">
        <v>4</v>
      </c>
      <c r="B29" s="30" t="s">
        <v>129</v>
      </c>
      <c r="C29" s="7" t="s">
        <v>26</v>
      </c>
      <c r="D29" s="31">
        <v>48</v>
      </c>
      <c r="E29" s="31">
        <v>24</v>
      </c>
      <c r="F29" s="32">
        <v>6.54</v>
      </c>
      <c r="G29" s="26">
        <f>D29*E29*F29</f>
        <v>7534.08</v>
      </c>
    </row>
    <row r="30" spans="1:7" ht="12">
      <c r="A30" s="13"/>
      <c r="B30" s="34" t="s">
        <v>123</v>
      </c>
      <c r="C30" s="7"/>
      <c r="D30" s="26"/>
      <c r="E30" s="26"/>
      <c r="F30" s="27"/>
      <c r="G30" s="28">
        <f>G26+G27+G28+G29</f>
        <v>121464.71999999999</v>
      </c>
    </row>
    <row r="31" spans="1:7" ht="14.25" customHeight="1">
      <c r="A31" s="13"/>
      <c r="B31" s="34" t="s">
        <v>130</v>
      </c>
      <c r="C31" s="7"/>
      <c r="D31" s="26"/>
      <c r="E31" s="26"/>
      <c r="F31" s="27"/>
      <c r="G31" s="28">
        <f>G30*1.18</f>
        <v>143328.36959999998</v>
      </c>
    </row>
    <row r="32" spans="1:7" ht="12">
      <c r="A32" s="13"/>
      <c r="B32" s="34" t="s">
        <v>125</v>
      </c>
      <c r="C32" s="7" t="s">
        <v>10</v>
      </c>
      <c r="D32" s="7"/>
      <c r="E32" s="26"/>
      <c r="F32" s="27"/>
      <c r="G32" s="28">
        <f>G31/C5/12</f>
        <v>1.1904507833991147</v>
      </c>
    </row>
    <row r="33" spans="1:7" ht="12" customHeight="1">
      <c r="A33" s="36" t="s">
        <v>13</v>
      </c>
      <c r="B33" s="37" t="s">
        <v>12</v>
      </c>
      <c r="C33" s="7" t="s">
        <v>10</v>
      </c>
      <c r="D33" s="31">
        <f>C5</f>
        <v>10033.2</v>
      </c>
      <c r="E33" s="26"/>
      <c r="F33" s="111">
        <v>1.09</v>
      </c>
      <c r="G33" s="28">
        <f>F33*D33*12</f>
        <v>131234.25600000002</v>
      </c>
    </row>
    <row r="34" spans="1:7" ht="12" customHeight="1">
      <c r="A34" s="35" t="s">
        <v>15</v>
      </c>
      <c r="B34" s="37" t="s">
        <v>14</v>
      </c>
      <c r="C34" s="7" t="s">
        <v>10</v>
      </c>
      <c r="D34" s="31">
        <f>C5</f>
        <v>10033.2</v>
      </c>
      <c r="E34" s="26"/>
      <c r="F34" s="111">
        <v>0.12</v>
      </c>
      <c r="G34" s="28">
        <f>F34*D34*12</f>
        <v>14447.808</v>
      </c>
    </row>
    <row r="35" spans="1:7" ht="12" customHeight="1">
      <c r="A35" s="35" t="s">
        <v>17</v>
      </c>
      <c r="B35" s="37" t="s">
        <v>16</v>
      </c>
      <c r="C35" s="7"/>
      <c r="D35" s="26"/>
      <c r="E35" s="26"/>
      <c r="F35" s="27"/>
      <c r="G35" s="28"/>
    </row>
    <row r="36" spans="1:7" ht="12" customHeight="1">
      <c r="A36" s="13">
        <v>1</v>
      </c>
      <c r="B36" s="38" t="s">
        <v>131</v>
      </c>
      <c r="C36" s="39" t="s">
        <v>79</v>
      </c>
      <c r="D36" s="31">
        <v>742</v>
      </c>
      <c r="E36" s="31">
        <v>1</v>
      </c>
      <c r="F36" s="40">
        <v>1.72</v>
      </c>
      <c r="G36" s="26">
        <f>D36*E36*F36</f>
        <v>1276.24</v>
      </c>
    </row>
    <row r="37" spans="1:7" ht="12">
      <c r="A37" s="13">
        <v>2</v>
      </c>
      <c r="B37" s="38" t="s">
        <v>132</v>
      </c>
      <c r="C37" s="41" t="s">
        <v>79</v>
      </c>
      <c r="D37" s="31">
        <v>742</v>
      </c>
      <c r="E37" s="31">
        <v>28</v>
      </c>
      <c r="F37" s="40">
        <v>0.14</v>
      </c>
      <c r="G37" s="26">
        <f aca="true" t="shared" si="1" ref="G37:G58">D37*E37*F37</f>
        <v>2908.6400000000003</v>
      </c>
    </row>
    <row r="38" spans="1:7" ht="13.5" customHeight="1">
      <c r="A38" s="13">
        <v>3</v>
      </c>
      <c r="B38" s="38" t="s">
        <v>133</v>
      </c>
      <c r="C38" s="41" t="s">
        <v>79</v>
      </c>
      <c r="D38" s="31">
        <v>742</v>
      </c>
      <c r="E38" s="31">
        <v>10</v>
      </c>
      <c r="F38" s="40">
        <v>0.69</v>
      </c>
      <c r="G38" s="26">
        <f t="shared" si="1"/>
        <v>5119.799999999999</v>
      </c>
    </row>
    <row r="39" spans="1:7" ht="13.5" customHeight="1">
      <c r="A39" s="13">
        <v>4</v>
      </c>
      <c r="B39" s="38" t="s">
        <v>210</v>
      </c>
      <c r="C39" s="41" t="s">
        <v>79</v>
      </c>
      <c r="D39" s="31">
        <v>805</v>
      </c>
      <c r="E39" s="31">
        <v>12</v>
      </c>
      <c r="F39" s="40">
        <v>0.69</v>
      </c>
      <c r="G39" s="26">
        <f>D39*E39*F39</f>
        <v>6665.4</v>
      </c>
    </row>
    <row r="40" spans="1:7" ht="12">
      <c r="A40" s="13">
        <v>5</v>
      </c>
      <c r="B40" s="38" t="s">
        <v>134</v>
      </c>
      <c r="C40" s="41" t="s">
        <v>135</v>
      </c>
      <c r="D40" s="31">
        <v>10</v>
      </c>
      <c r="E40" s="31">
        <v>245</v>
      </c>
      <c r="F40" s="40">
        <v>3.28</v>
      </c>
      <c r="G40" s="26">
        <f t="shared" si="1"/>
        <v>8035.999999999999</v>
      </c>
    </row>
    <row r="41" spans="1:7" ht="12">
      <c r="A41" s="13">
        <v>6</v>
      </c>
      <c r="B41" s="38" t="s">
        <v>136</v>
      </c>
      <c r="C41" s="41" t="s">
        <v>79</v>
      </c>
      <c r="D41" s="31">
        <v>514</v>
      </c>
      <c r="E41" s="31">
        <v>1</v>
      </c>
      <c r="F41" s="40">
        <v>1.2</v>
      </c>
      <c r="G41" s="26">
        <f t="shared" si="1"/>
        <v>616.8</v>
      </c>
    </row>
    <row r="42" spans="1:7" ht="12">
      <c r="A42" s="13">
        <v>7</v>
      </c>
      <c r="B42" s="38" t="s">
        <v>137</v>
      </c>
      <c r="C42" s="41" t="s">
        <v>79</v>
      </c>
      <c r="D42" s="31">
        <v>514</v>
      </c>
      <c r="E42" s="31">
        <v>122</v>
      </c>
      <c r="F42" s="40">
        <v>0.06</v>
      </c>
      <c r="G42" s="26">
        <f t="shared" si="1"/>
        <v>3762.48</v>
      </c>
    </row>
    <row r="43" spans="1:7" ht="12">
      <c r="A43" s="13">
        <v>8</v>
      </c>
      <c r="B43" s="38" t="s">
        <v>138</v>
      </c>
      <c r="C43" s="41" t="s">
        <v>139</v>
      </c>
      <c r="D43" s="31">
        <v>0.8</v>
      </c>
      <c r="E43" s="31">
        <v>3</v>
      </c>
      <c r="F43" s="40">
        <v>11.29</v>
      </c>
      <c r="G43" s="26">
        <f t="shared" si="1"/>
        <v>27.096000000000004</v>
      </c>
    </row>
    <row r="44" spans="1:7" ht="13.5" customHeight="1">
      <c r="A44" s="13">
        <v>9</v>
      </c>
      <c r="B44" s="38" t="s">
        <v>140</v>
      </c>
      <c r="C44" s="41" t="s">
        <v>135</v>
      </c>
      <c r="D44" s="31">
        <v>9</v>
      </c>
      <c r="E44" s="31">
        <v>1</v>
      </c>
      <c r="F44" s="40">
        <v>2.37</v>
      </c>
      <c r="G44" s="26">
        <f t="shared" si="1"/>
        <v>21.330000000000002</v>
      </c>
    </row>
    <row r="45" spans="1:7" ht="13.5" customHeight="1">
      <c r="A45" s="13">
        <v>10</v>
      </c>
      <c r="B45" s="38" t="s">
        <v>141</v>
      </c>
      <c r="C45" s="41" t="s">
        <v>79</v>
      </c>
      <c r="D45" s="31">
        <v>1045</v>
      </c>
      <c r="E45" s="31">
        <v>122</v>
      </c>
      <c r="F45" s="40">
        <v>0.14</v>
      </c>
      <c r="G45" s="26">
        <f t="shared" si="1"/>
        <v>17848.600000000002</v>
      </c>
    </row>
    <row r="46" spans="1:7" ht="12" customHeight="1">
      <c r="A46" s="13">
        <v>11</v>
      </c>
      <c r="B46" s="38" t="s">
        <v>142</v>
      </c>
      <c r="C46" s="41" t="s">
        <v>79</v>
      </c>
      <c r="D46" s="31">
        <v>91</v>
      </c>
      <c r="E46" s="31">
        <v>28</v>
      </c>
      <c r="F46" s="40">
        <v>0.14</v>
      </c>
      <c r="G46" s="26">
        <f t="shared" si="1"/>
        <v>356.72</v>
      </c>
    </row>
    <row r="47" spans="1:7" ht="12">
      <c r="A47" s="13">
        <v>12</v>
      </c>
      <c r="B47" s="38" t="s">
        <v>143</v>
      </c>
      <c r="C47" s="41" t="s">
        <v>79</v>
      </c>
      <c r="D47" s="31">
        <v>805</v>
      </c>
      <c r="E47" s="31">
        <v>25</v>
      </c>
      <c r="F47" s="40">
        <v>0.69</v>
      </c>
      <c r="G47" s="26">
        <f t="shared" si="1"/>
        <v>13886.249999999998</v>
      </c>
    </row>
    <row r="48" spans="1:7" ht="12">
      <c r="A48" s="13">
        <v>13</v>
      </c>
      <c r="B48" s="38" t="s">
        <v>144</v>
      </c>
      <c r="C48" s="41" t="s">
        <v>139</v>
      </c>
      <c r="D48" s="31">
        <v>2</v>
      </c>
      <c r="E48" s="31">
        <v>36</v>
      </c>
      <c r="F48" s="40">
        <v>11.29</v>
      </c>
      <c r="G48" s="26">
        <f t="shared" si="1"/>
        <v>812.8799999999999</v>
      </c>
    </row>
    <row r="49" spans="1:7" ht="12">
      <c r="A49" s="13">
        <v>14</v>
      </c>
      <c r="B49" s="38" t="s">
        <v>145</v>
      </c>
      <c r="C49" s="41" t="s">
        <v>79</v>
      </c>
      <c r="D49" s="31">
        <v>805</v>
      </c>
      <c r="E49" s="31">
        <v>36</v>
      </c>
      <c r="F49" s="40">
        <v>0.15</v>
      </c>
      <c r="G49" s="26">
        <f t="shared" si="1"/>
        <v>4347</v>
      </c>
    </row>
    <row r="50" spans="1:7" ht="12">
      <c r="A50" s="13">
        <v>15</v>
      </c>
      <c r="B50" s="38" t="s">
        <v>146</v>
      </c>
      <c r="C50" s="41" t="s">
        <v>79</v>
      </c>
      <c r="D50" s="31">
        <v>91</v>
      </c>
      <c r="E50" s="31">
        <v>5</v>
      </c>
      <c r="F50" s="40">
        <v>2.02</v>
      </c>
      <c r="G50" s="26">
        <f t="shared" si="1"/>
        <v>919.1</v>
      </c>
    </row>
    <row r="51" spans="1:7" ht="12">
      <c r="A51" s="13">
        <v>16</v>
      </c>
      <c r="B51" s="38" t="s">
        <v>147</v>
      </c>
      <c r="C51" s="41" t="s">
        <v>79</v>
      </c>
      <c r="D51" s="31">
        <v>65</v>
      </c>
      <c r="E51" s="31">
        <v>2</v>
      </c>
      <c r="F51" s="40">
        <v>4.8</v>
      </c>
      <c r="G51" s="26">
        <f t="shared" si="1"/>
        <v>624</v>
      </c>
    </row>
    <row r="52" spans="1:7" ht="16.5" customHeight="1">
      <c r="A52" s="13">
        <v>17</v>
      </c>
      <c r="B52" s="38" t="s">
        <v>148</v>
      </c>
      <c r="C52" s="41" t="s">
        <v>79</v>
      </c>
      <c r="D52" s="31">
        <v>3707</v>
      </c>
      <c r="E52" s="31">
        <v>72</v>
      </c>
      <c r="F52" s="40">
        <v>0.06</v>
      </c>
      <c r="G52" s="26">
        <f t="shared" si="1"/>
        <v>16014.24</v>
      </c>
    </row>
    <row r="53" spans="1:7" ht="25.5" customHeight="1">
      <c r="A53" s="13">
        <v>18</v>
      </c>
      <c r="B53" s="42" t="s">
        <v>149</v>
      </c>
      <c r="C53" s="43" t="s">
        <v>139</v>
      </c>
      <c r="D53" s="31">
        <v>2</v>
      </c>
      <c r="E53" s="31">
        <v>1</v>
      </c>
      <c r="F53" s="44">
        <v>11.29</v>
      </c>
      <c r="G53" s="26">
        <f t="shared" si="1"/>
        <v>22.58</v>
      </c>
    </row>
    <row r="54" spans="1:7" ht="12" customHeight="1">
      <c r="A54" s="13">
        <v>19</v>
      </c>
      <c r="B54" s="45" t="s">
        <v>150</v>
      </c>
      <c r="C54" s="46" t="s">
        <v>151</v>
      </c>
      <c r="D54" s="31">
        <v>34.8</v>
      </c>
      <c r="E54" s="31">
        <v>3</v>
      </c>
      <c r="F54" s="47">
        <v>27.3</v>
      </c>
      <c r="G54" s="26">
        <f t="shared" si="1"/>
        <v>2850.12</v>
      </c>
    </row>
    <row r="55" spans="1:7" ht="24.75" customHeight="1">
      <c r="A55" s="13">
        <v>20</v>
      </c>
      <c r="B55" s="45" t="s">
        <v>152</v>
      </c>
      <c r="C55" s="46" t="s">
        <v>30</v>
      </c>
      <c r="D55" s="48">
        <v>1.6</v>
      </c>
      <c r="E55" s="31">
        <v>2</v>
      </c>
      <c r="F55" s="47">
        <v>666.64</v>
      </c>
      <c r="G55" s="26">
        <f t="shared" si="1"/>
        <v>2133.248</v>
      </c>
    </row>
    <row r="56" spans="1:7" ht="24">
      <c r="A56" s="13">
        <v>21</v>
      </c>
      <c r="B56" s="45" t="s">
        <v>153</v>
      </c>
      <c r="C56" s="46" t="s">
        <v>30</v>
      </c>
      <c r="D56" s="48">
        <v>1.6</v>
      </c>
      <c r="E56" s="31">
        <v>6</v>
      </c>
      <c r="F56" s="47">
        <v>506.11</v>
      </c>
      <c r="G56" s="26">
        <f t="shared" si="1"/>
        <v>4858.656000000001</v>
      </c>
    </row>
    <row r="57" spans="1:7" ht="24">
      <c r="A57" s="13">
        <v>22</v>
      </c>
      <c r="B57" s="45" t="s">
        <v>154</v>
      </c>
      <c r="C57" s="46" t="s">
        <v>30</v>
      </c>
      <c r="D57" s="48">
        <v>1.6</v>
      </c>
      <c r="E57" s="31">
        <v>5</v>
      </c>
      <c r="F57" s="47">
        <v>789.32</v>
      </c>
      <c r="G57" s="26">
        <f t="shared" si="1"/>
        <v>6314.56</v>
      </c>
    </row>
    <row r="58" spans="1:7" ht="13.5" customHeight="1">
      <c r="A58" s="13">
        <v>23</v>
      </c>
      <c r="B58" s="49" t="s">
        <v>155</v>
      </c>
      <c r="C58" s="46" t="s">
        <v>65</v>
      </c>
      <c r="D58" s="31">
        <v>3</v>
      </c>
      <c r="E58" s="31">
        <v>1</v>
      </c>
      <c r="F58" s="50">
        <v>208.49</v>
      </c>
      <c r="G58" s="26">
        <f t="shared" si="1"/>
        <v>625.47</v>
      </c>
    </row>
    <row r="59" spans="1:7" ht="13.5" customHeight="1">
      <c r="A59" s="13"/>
      <c r="B59" s="34" t="s">
        <v>123</v>
      </c>
      <c r="C59" s="46" t="s">
        <v>103</v>
      </c>
      <c r="D59" s="26"/>
      <c r="E59" s="26"/>
      <c r="F59" s="51"/>
      <c r="G59" s="28">
        <f>SUM(G36:G58)</f>
        <v>100047.21000000002</v>
      </c>
    </row>
    <row r="60" spans="1:7" ht="14.25" customHeight="1">
      <c r="A60" s="13"/>
      <c r="B60" s="34" t="s">
        <v>130</v>
      </c>
      <c r="C60" s="46"/>
      <c r="D60" s="26"/>
      <c r="E60" s="26"/>
      <c r="F60" s="51"/>
      <c r="G60" s="28">
        <f>G59*1.18</f>
        <v>118055.70780000002</v>
      </c>
    </row>
    <row r="61" spans="1:7" ht="12">
      <c r="A61" s="52"/>
      <c r="B61" s="34" t="s">
        <v>125</v>
      </c>
      <c r="C61" s="7" t="s">
        <v>10</v>
      </c>
      <c r="D61" s="26"/>
      <c r="E61" s="26"/>
      <c r="F61" s="51"/>
      <c r="G61" s="28">
        <f>G60/C5/12</f>
        <v>0.9805421650121597</v>
      </c>
    </row>
    <row r="62" spans="1:7" ht="12">
      <c r="A62" s="36" t="s">
        <v>105</v>
      </c>
      <c r="B62" s="37" t="s">
        <v>18</v>
      </c>
      <c r="C62" s="7" t="s">
        <v>156</v>
      </c>
      <c r="D62" s="53">
        <v>3256.8</v>
      </c>
      <c r="E62" s="26"/>
      <c r="F62" s="27">
        <v>0.68</v>
      </c>
      <c r="G62" s="28">
        <f>F62*D62*12</f>
        <v>26575.488000000005</v>
      </c>
    </row>
    <row r="63" spans="1:7" ht="12.75" customHeight="1">
      <c r="A63" s="22"/>
      <c r="B63" s="54"/>
      <c r="C63" s="7" t="s">
        <v>10</v>
      </c>
      <c r="D63" s="26"/>
      <c r="E63" s="26"/>
      <c r="F63" s="7"/>
      <c r="G63" s="55">
        <f>G62/C5/12</f>
        <v>0.2207295778016984</v>
      </c>
    </row>
    <row r="64" spans="1:7" ht="13.5" customHeight="1">
      <c r="A64" s="22" t="s">
        <v>157</v>
      </c>
      <c r="B64" s="56" t="s">
        <v>23</v>
      </c>
      <c r="C64" s="27"/>
      <c r="D64" s="9" t="s">
        <v>158</v>
      </c>
      <c r="E64" s="9"/>
      <c r="F64" s="7"/>
      <c r="G64" s="10"/>
    </row>
    <row r="65" spans="1:7" ht="12">
      <c r="A65" s="22" t="s">
        <v>159</v>
      </c>
      <c r="B65" s="57" t="s">
        <v>24</v>
      </c>
      <c r="C65" s="58"/>
      <c r="D65" s="9"/>
      <c r="E65" s="9"/>
      <c r="F65" s="7"/>
      <c r="G65" s="10"/>
    </row>
    <row r="66" spans="1:7" ht="12.75" customHeight="1">
      <c r="A66" s="59">
        <v>1</v>
      </c>
      <c r="B66" s="60" t="s">
        <v>25</v>
      </c>
      <c r="C66" s="61" t="s">
        <v>26</v>
      </c>
      <c r="D66" s="120">
        <v>260</v>
      </c>
      <c r="E66" s="127"/>
      <c r="F66" s="124">
        <v>23.74</v>
      </c>
      <c r="G66" s="64">
        <f>D66*F66</f>
        <v>6172.4</v>
      </c>
    </row>
    <row r="67" spans="1:7" ht="12.75">
      <c r="A67" s="59">
        <v>2</v>
      </c>
      <c r="B67" s="60" t="s">
        <v>27</v>
      </c>
      <c r="C67" s="61" t="s">
        <v>26</v>
      </c>
      <c r="D67" s="120">
        <v>9</v>
      </c>
      <c r="E67" s="127"/>
      <c r="F67" s="124">
        <v>62.95</v>
      </c>
      <c r="G67" s="64">
        <f aca="true" t="shared" si="2" ref="G67:G80">D67*F67</f>
        <v>566.5500000000001</v>
      </c>
    </row>
    <row r="68" spans="1:7" ht="12" customHeight="1">
      <c r="A68" s="65">
        <v>3</v>
      </c>
      <c r="B68" s="66" t="s">
        <v>160</v>
      </c>
      <c r="C68" s="61" t="s">
        <v>161</v>
      </c>
      <c r="D68" s="120">
        <v>171</v>
      </c>
      <c r="E68" s="127"/>
      <c r="F68" s="124">
        <v>12.64</v>
      </c>
      <c r="G68" s="64">
        <f t="shared" si="2"/>
        <v>2161.44</v>
      </c>
    </row>
    <row r="69" spans="1:7" ht="12.75" customHeight="1">
      <c r="A69" s="59">
        <v>4</v>
      </c>
      <c r="B69" s="66" t="s">
        <v>28</v>
      </c>
      <c r="C69" s="61" t="s">
        <v>29</v>
      </c>
      <c r="D69" s="120">
        <v>171</v>
      </c>
      <c r="E69" s="127"/>
      <c r="F69" s="124">
        <v>12.64</v>
      </c>
      <c r="G69" s="64">
        <f t="shared" si="2"/>
        <v>2161.44</v>
      </c>
    </row>
    <row r="70" spans="1:7" ht="24">
      <c r="A70" s="59">
        <v>5</v>
      </c>
      <c r="B70" s="60" t="s">
        <v>162</v>
      </c>
      <c r="C70" s="61" t="s">
        <v>30</v>
      </c>
      <c r="D70" s="121">
        <v>3.256</v>
      </c>
      <c r="E70" s="128"/>
      <c r="F70" s="124">
        <v>1264.03</v>
      </c>
      <c r="G70" s="64">
        <f t="shared" si="2"/>
        <v>4115.68168</v>
      </c>
    </row>
    <row r="71" spans="1:7" ht="13.5" customHeight="1">
      <c r="A71" s="65">
        <v>6</v>
      </c>
      <c r="B71" s="68" t="s">
        <v>31</v>
      </c>
      <c r="C71" s="61" t="s">
        <v>32</v>
      </c>
      <c r="D71" s="120">
        <v>0.6</v>
      </c>
      <c r="E71" s="133"/>
      <c r="F71" s="124">
        <v>1422.03</v>
      </c>
      <c r="G71" s="64">
        <f t="shared" si="2"/>
        <v>853.218</v>
      </c>
    </row>
    <row r="72" spans="1:7" ht="12" customHeight="1">
      <c r="A72" s="59">
        <v>7</v>
      </c>
      <c r="B72" s="60" t="s">
        <v>33</v>
      </c>
      <c r="C72" s="61" t="s">
        <v>34</v>
      </c>
      <c r="D72" s="120">
        <v>2</v>
      </c>
      <c r="E72" s="127"/>
      <c r="F72" s="124">
        <v>15.33</v>
      </c>
      <c r="G72" s="64">
        <f t="shared" si="2"/>
        <v>30.66</v>
      </c>
    </row>
    <row r="73" spans="1:7" ht="12.75" customHeight="1">
      <c r="A73" s="59">
        <v>8</v>
      </c>
      <c r="B73" s="60" t="s">
        <v>163</v>
      </c>
      <c r="C73" s="61" t="s">
        <v>35</v>
      </c>
      <c r="D73" s="122"/>
      <c r="E73" s="127"/>
      <c r="F73" s="124">
        <v>126.01</v>
      </c>
      <c r="G73" s="64">
        <f t="shared" si="2"/>
        <v>0</v>
      </c>
    </row>
    <row r="74" spans="1:7" ht="12" customHeight="1">
      <c r="A74" s="59">
        <v>9</v>
      </c>
      <c r="B74" s="60" t="s">
        <v>164</v>
      </c>
      <c r="C74" s="61" t="s">
        <v>36</v>
      </c>
      <c r="D74" s="122"/>
      <c r="E74" s="127"/>
      <c r="F74" s="124">
        <v>25.81</v>
      </c>
      <c r="G74" s="64">
        <f t="shared" si="2"/>
        <v>0</v>
      </c>
    </row>
    <row r="75" spans="1:7" ht="12" customHeight="1">
      <c r="A75" s="59">
        <v>10</v>
      </c>
      <c r="B75" s="60" t="s">
        <v>165</v>
      </c>
      <c r="C75" s="61" t="s">
        <v>26</v>
      </c>
      <c r="D75" s="122"/>
      <c r="E75" s="127"/>
      <c r="F75" s="124">
        <v>79</v>
      </c>
      <c r="G75" s="64">
        <f t="shared" si="2"/>
        <v>0</v>
      </c>
    </row>
    <row r="76" spans="1:7" ht="12.75">
      <c r="A76" s="59">
        <v>11</v>
      </c>
      <c r="B76" s="69" t="s">
        <v>38</v>
      </c>
      <c r="C76" s="61" t="s">
        <v>39</v>
      </c>
      <c r="D76" s="123">
        <v>3</v>
      </c>
      <c r="E76" s="127"/>
      <c r="F76" s="125">
        <v>342.87</v>
      </c>
      <c r="G76" s="64">
        <f>D76*F76</f>
        <v>1028.6100000000001</v>
      </c>
    </row>
    <row r="77" spans="1:7" ht="12.75" customHeight="1">
      <c r="A77" s="72">
        <v>12</v>
      </c>
      <c r="B77" s="60" t="s">
        <v>166</v>
      </c>
      <c r="C77" s="61" t="s">
        <v>61</v>
      </c>
      <c r="D77" s="120">
        <v>14.04</v>
      </c>
      <c r="E77" s="130"/>
      <c r="F77" s="124">
        <v>34.6</v>
      </c>
      <c r="G77" s="64">
        <f t="shared" si="2"/>
        <v>485.784</v>
      </c>
    </row>
    <row r="78" spans="1:7" ht="12.75">
      <c r="A78" s="59">
        <v>13</v>
      </c>
      <c r="B78" s="60" t="s">
        <v>167</v>
      </c>
      <c r="C78" s="61" t="s">
        <v>26</v>
      </c>
      <c r="D78" s="120">
        <v>3</v>
      </c>
      <c r="E78" s="127"/>
      <c r="F78" s="124">
        <v>662.03</v>
      </c>
      <c r="G78" s="64">
        <f t="shared" si="2"/>
        <v>1986.09</v>
      </c>
    </row>
    <row r="79" spans="1:7" ht="12.75" customHeight="1">
      <c r="A79" s="59">
        <v>14</v>
      </c>
      <c r="B79" s="69" t="s">
        <v>168</v>
      </c>
      <c r="C79" s="61" t="s">
        <v>26</v>
      </c>
      <c r="D79" s="120">
        <v>60</v>
      </c>
      <c r="E79" s="131"/>
      <c r="F79" s="124">
        <v>3.79</v>
      </c>
      <c r="G79" s="64">
        <f t="shared" si="2"/>
        <v>227.4</v>
      </c>
    </row>
    <row r="80" spans="1:7" ht="12.75">
      <c r="A80" s="72">
        <v>15</v>
      </c>
      <c r="B80" s="60" t="s">
        <v>169</v>
      </c>
      <c r="C80" s="61" t="s">
        <v>37</v>
      </c>
      <c r="D80" s="120">
        <v>9</v>
      </c>
      <c r="E80" s="131"/>
      <c r="F80" s="124">
        <v>20</v>
      </c>
      <c r="G80" s="64">
        <f t="shared" si="2"/>
        <v>180</v>
      </c>
    </row>
    <row r="81" spans="1:7" ht="12">
      <c r="A81" s="66"/>
      <c r="B81" s="73" t="s">
        <v>123</v>
      </c>
      <c r="C81" s="61"/>
      <c r="D81" s="74"/>
      <c r="E81" s="132"/>
      <c r="F81" s="75"/>
      <c r="G81" s="75">
        <f>SUM(G66:G80)</f>
        <v>19969.273680000002</v>
      </c>
    </row>
    <row r="82" spans="1:7" ht="12">
      <c r="A82" s="66"/>
      <c r="B82" s="73" t="s">
        <v>170</v>
      </c>
      <c r="C82" s="76"/>
      <c r="D82" s="77"/>
      <c r="E82" s="77"/>
      <c r="F82" s="78"/>
      <c r="G82" s="78">
        <f>G81*1.15</f>
        <v>22964.664732</v>
      </c>
    </row>
    <row r="83" spans="1:7" ht="12">
      <c r="A83" s="66"/>
      <c r="B83" s="73" t="s">
        <v>130</v>
      </c>
      <c r="C83" s="79"/>
      <c r="D83" s="79"/>
      <c r="E83" s="79"/>
      <c r="F83" s="80"/>
      <c r="G83" s="81">
        <f>G82*1.18</f>
        <v>27098.30438376</v>
      </c>
    </row>
    <row r="84" spans="1:7" ht="12">
      <c r="A84" s="66"/>
      <c r="B84" s="33" t="s">
        <v>125</v>
      </c>
      <c r="C84" s="7" t="s">
        <v>10</v>
      </c>
      <c r="D84" s="10"/>
      <c r="E84" s="10"/>
      <c r="F84" s="10"/>
      <c r="G84" s="55">
        <f>G83/C5/12</f>
        <v>0.22507196427660167</v>
      </c>
    </row>
    <row r="85" spans="1:7" ht="14.25" customHeight="1">
      <c r="A85" s="22" t="s">
        <v>171</v>
      </c>
      <c r="B85" s="82" t="s">
        <v>40</v>
      </c>
      <c r="C85" s="83"/>
      <c r="D85" s="9" t="s">
        <v>158</v>
      </c>
      <c r="E85" s="10"/>
      <c r="F85" s="84"/>
      <c r="G85" s="10"/>
    </row>
    <row r="86" spans="1:7" ht="12.75" customHeight="1">
      <c r="A86" s="66">
        <v>1</v>
      </c>
      <c r="B86" s="85" t="s">
        <v>41</v>
      </c>
      <c r="C86" s="86" t="s">
        <v>42</v>
      </c>
      <c r="D86" s="87">
        <v>46.7</v>
      </c>
      <c r="E86" s="88"/>
      <c r="F86" s="89">
        <v>632.01</v>
      </c>
      <c r="G86" s="90">
        <f>D86*F86</f>
        <v>29514.867000000002</v>
      </c>
    </row>
    <row r="87" spans="1:7" ht="14.25" customHeight="1">
      <c r="A87" s="66">
        <v>2</v>
      </c>
      <c r="B87" s="85" t="s">
        <v>43</v>
      </c>
      <c r="C87" s="86" t="s">
        <v>44</v>
      </c>
      <c r="D87" s="89">
        <v>5</v>
      </c>
      <c r="E87" s="88"/>
      <c r="F87" s="89">
        <v>237.65</v>
      </c>
      <c r="G87" s="90">
        <f aca="true" t="shared" si="3" ref="G87:G104">D87*F87</f>
        <v>1188.25</v>
      </c>
    </row>
    <row r="88" spans="1:7" ht="13.5" customHeight="1">
      <c r="A88" s="66">
        <v>3</v>
      </c>
      <c r="B88" s="85" t="s">
        <v>45</v>
      </c>
      <c r="C88" s="86" t="s">
        <v>44</v>
      </c>
      <c r="D88" s="89">
        <v>3</v>
      </c>
      <c r="E88" s="88"/>
      <c r="F88" s="89">
        <v>264.4</v>
      </c>
      <c r="G88" s="90">
        <f t="shared" si="3"/>
        <v>793.1999999999999</v>
      </c>
    </row>
    <row r="89" spans="1:7" ht="13.5" customHeight="1">
      <c r="A89" s="66">
        <v>4</v>
      </c>
      <c r="B89" s="85" t="s">
        <v>172</v>
      </c>
      <c r="C89" s="86" t="s">
        <v>46</v>
      </c>
      <c r="D89" s="89">
        <v>27</v>
      </c>
      <c r="E89" s="88"/>
      <c r="F89" s="89">
        <v>23.9</v>
      </c>
      <c r="G89" s="90">
        <f t="shared" si="3"/>
        <v>645.3</v>
      </c>
    </row>
    <row r="90" spans="1:7" ht="12">
      <c r="A90" s="66">
        <v>5</v>
      </c>
      <c r="B90" s="85" t="s">
        <v>47</v>
      </c>
      <c r="C90" s="86" t="s">
        <v>48</v>
      </c>
      <c r="D90" s="89">
        <v>55</v>
      </c>
      <c r="E90" s="88"/>
      <c r="F90" s="89">
        <v>44.44</v>
      </c>
      <c r="G90" s="90">
        <f t="shared" si="3"/>
        <v>2444.2</v>
      </c>
    </row>
    <row r="91" spans="1:7" ht="12.75" customHeight="1">
      <c r="A91" s="66">
        <v>6</v>
      </c>
      <c r="B91" s="85" t="s">
        <v>49</v>
      </c>
      <c r="C91" s="86" t="s">
        <v>50</v>
      </c>
      <c r="D91" s="89"/>
      <c r="E91" s="88"/>
      <c r="F91" s="89">
        <v>222.42</v>
      </c>
      <c r="G91" s="90">
        <f t="shared" si="3"/>
        <v>0</v>
      </c>
    </row>
    <row r="92" spans="1:7" ht="14.25" customHeight="1">
      <c r="A92" s="66">
        <v>7</v>
      </c>
      <c r="B92" s="85" t="s">
        <v>51</v>
      </c>
      <c r="C92" s="86" t="s">
        <v>52</v>
      </c>
      <c r="D92" s="89">
        <v>21</v>
      </c>
      <c r="E92" s="88"/>
      <c r="F92" s="89">
        <v>152.63</v>
      </c>
      <c r="G92" s="90">
        <f t="shared" si="3"/>
        <v>3205.23</v>
      </c>
    </row>
    <row r="93" spans="1:7" ht="12.75" customHeight="1">
      <c r="A93" s="66">
        <v>8</v>
      </c>
      <c r="B93" s="85" t="s">
        <v>53</v>
      </c>
      <c r="C93" s="86" t="s">
        <v>46</v>
      </c>
      <c r="D93" s="89">
        <v>24</v>
      </c>
      <c r="E93" s="88"/>
      <c r="F93" s="89">
        <v>116.62</v>
      </c>
      <c r="G93" s="90">
        <f t="shared" si="3"/>
        <v>2798.88</v>
      </c>
    </row>
    <row r="94" spans="1:7" ht="12.75" customHeight="1">
      <c r="A94" s="66">
        <v>9</v>
      </c>
      <c r="B94" s="85" t="s">
        <v>54</v>
      </c>
      <c r="C94" s="86" t="s">
        <v>46</v>
      </c>
      <c r="D94" s="89">
        <v>2</v>
      </c>
      <c r="E94" s="88"/>
      <c r="F94" s="89">
        <v>119.06</v>
      </c>
      <c r="G94" s="90">
        <f t="shared" si="3"/>
        <v>238.12</v>
      </c>
    </row>
    <row r="95" spans="1:7" ht="12">
      <c r="A95" s="66">
        <v>10</v>
      </c>
      <c r="B95" s="85" t="s">
        <v>55</v>
      </c>
      <c r="C95" s="86" t="s">
        <v>56</v>
      </c>
      <c r="D95" s="89">
        <v>30</v>
      </c>
      <c r="E95" s="88"/>
      <c r="F95" s="89">
        <v>91.64</v>
      </c>
      <c r="G95" s="90">
        <f t="shared" si="3"/>
        <v>2749.2</v>
      </c>
    </row>
    <row r="96" spans="1:7" ht="12.75" customHeight="1">
      <c r="A96" s="66">
        <v>11</v>
      </c>
      <c r="B96" s="85" t="s">
        <v>57</v>
      </c>
      <c r="C96" s="86" t="s">
        <v>58</v>
      </c>
      <c r="D96" s="89">
        <v>35</v>
      </c>
      <c r="E96" s="88"/>
      <c r="F96" s="89">
        <v>148.11</v>
      </c>
      <c r="G96" s="90">
        <f t="shared" si="3"/>
        <v>5183.85</v>
      </c>
    </row>
    <row r="97" spans="1:7" ht="12">
      <c r="A97" s="66">
        <v>12</v>
      </c>
      <c r="B97" s="85" t="s">
        <v>59</v>
      </c>
      <c r="C97" s="86" t="s">
        <v>56</v>
      </c>
      <c r="D97" s="89">
        <v>8</v>
      </c>
      <c r="E97" s="88"/>
      <c r="F97" s="89">
        <v>260.47</v>
      </c>
      <c r="G97" s="90">
        <f t="shared" si="3"/>
        <v>2083.76</v>
      </c>
    </row>
    <row r="98" spans="1:7" ht="12.75" customHeight="1">
      <c r="A98" s="66">
        <v>13</v>
      </c>
      <c r="B98" s="85" t="s">
        <v>173</v>
      </c>
      <c r="C98" s="86" t="s">
        <v>60</v>
      </c>
      <c r="D98" s="87">
        <v>0.0025</v>
      </c>
      <c r="E98" s="88"/>
      <c r="F98" s="89">
        <v>101100.44</v>
      </c>
      <c r="G98" s="90">
        <f t="shared" si="3"/>
        <v>252.7511</v>
      </c>
    </row>
    <row r="99" spans="1:7" ht="12">
      <c r="A99" s="66">
        <v>14</v>
      </c>
      <c r="B99" s="85" t="s">
        <v>62</v>
      </c>
      <c r="C99" s="86" t="s">
        <v>56</v>
      </c>
      <c r="D99" s="89">
        <v>12</v>
      </c>
      <c r="E99" s="88"/>
      <c r="F99" s="89">
        <v>47.4</v>
      </c>
      <c r="G99" s="90">
        <f t="shared" si="3"/>
        <v>568.8</v>
      </c>
    </row>
    <row r="100" spans="1:7" ht="12">
      <c r="A100" s="66">
        <v>15</v>
      </c>
      <c r="B100" s="85" t="s">
        <v>63</v>
      </c>
      <c r="C100" s="86" t="s">
        <v>61</v>
      </c>
      <c r="D100" s="89">
        <v>210</v>
      </c>
      <c r="E100" s="88"/>
      <c r="F100" s="89">
        <v>43.04</v>
      </c>
      <c r="G100" s="90">
        <f t="shared" si="3"/>
        <v>9038.4</v>
      </c>
    </row>
    <row r="101" spans="1:7" ht="14.25" customHeight="1">
      <c r="A101" s="66">
        <v>16</v>
      </c>
      <c r="B101" s="85" t="s">
        <v>64</v>
      </c>
      <c r="C101" s="86" t="s">
        <v>56</v>
      </c>
      <c r="D101" s="89">
        <v>1</v>
      </c>
      <c r="E101" s="88"/>
      <c r="F101" s="89">
        <v>80.58</v>
      </c>
      <c r="G101" s="90">
        <f t="shared" si="3"/>
        <v>80.58</v>
      </c>
    </row>
    <row r="102" spans="1:7" ht="12">
      <c r="A102" s="66">
        <v>17</v>
      </c>
      <c r="B102" s="85" t="s">
        <v>66</v>
      </c>
      <c r="C102" s="86" t="s">
        <v>65</v>
      </c>
      <c r="D102" s="89">
        <v>1.2</v>
      </c>
      <c r="E102" s="88"/>
      <c r="F102" s="89">
        <v>302.02</v>
      </c>
      <c r="G102" s="90">
        <f t="shared" si="3"/>
        <v>362.424</v>
      </c>
    </row>
    <row r="103" spans="1:7" ht="13.5" customHeight="1">
      <c r="A103" s="66">
        <v>18</v>
      </c>
      <c r="B103" s="85" t="s">
        <v>174</v>
      </c>
      <c r="C103" s="86" t="s">
        <v>50</v>
      </c>
      <c r="D103" s="89">
        <v>274</v>
      </c>
      <c r="E103" s="88"/>
      <c r="F103" s="89">
        <v>52.68</v>
      </c>
      <c r="G103" s="90">
        <f t="shared" si="3"/>
        <v>14434.32</v>
      </c>
    </row>
    <row r="104" spans="1:7" ht="12.75" customHeight="1">
      <c r="A104" s="66">
        <v>19</v>
      </c>
      <c r="B104" s="85" t="s">
        <v>175</v>
      </c>
      <c r="C104" s="86" t="s">
        <v>61</v>
      </c>
      <c r="D104" s="89">
        <v>300</v>
      </c>
      <c r="E104" s="88"/>
      <c r="F104" s="89">
        <v>7.12</v>
      </c>
      <c r="G104" s="90">
        <f t="shared" si="3"/>
        <v>2136</v>
      </c>
    </row>
    <row r="105" spans="1:7" ht="12.75" customHeight="1">
      <c r="A105" s="66"/>
      <c r="B105" s="33" t="s">
        <v>123</v>
      </c>
      <c r="C105" s="46"/>
      <c r="D105" s="46"/>
      <c r="E105" s="46"/>
      <c r="F105" s="46"/>
      <c r="G105" s="90">
        <f>SUM(G86:G104)</f>
        <v>77718.13210000002</v>
      </c>
    </row>
    <row r="106" spans="1:7" ht="12.75" customHeight="1">
      <c r="A106" s="66"/>
      <c r="B106" s="73" t="s">
        <v>170</v>
      </c>
      <c r="C106" s="46"/>
      <c r="D106" s="46"/>
      <c r="E106" s="46"/>
      <c r="F106" s="46"/>
      <c r="G106" s="90">
        <f>G105*1.15</f>
        <v>89375.851915</v>
      </c>
    </row>
    <row r="107" spans="1:7" ht="12" customHeight="1">
      <c r="A107" s="66"/>
      <c r="B107" s="73" t="s">
        <v>130</v>
      </c>
      <c r="C107" s="46"/>
      <c r="D107" s="46"/>
      <c r="E107" s="46"/>
      <c r="F107" s="46"/>
      <c r="G107" s="91">
        <f>G106*1.18</f>
        <v>105463.5052597</v>
      </c>
    </row>
    <row r="108" spans="1:7" ht="13.5" customHeight="1">
      <c r="A108" s="66"/>
      <c r="B108" s="33" t="s">
        <v>125</v>
      </c>
      <c r="C108" s="7" t="s">
        <v>10</v>
      </c>
      <c r="D108" s="46"/>
      <c r="E108" s="46"/>
      <c r="F108" s="46"/>
      <c r="G108" s="91">
        <f>G107/C5/12</f>
        <v>0.8759543753048212</v>
      </c>
    </row>
    <row r="109" spans="1:7" ht="12">
      <c r="A109" s="22" t="s">
        <v>176</v>
      </c>
      <c r="B109" s="82" t="s">
        <v>67</v>
      </c>
      <c r="C109" s="86"/>
      <c r="D109" s="9"/>
      <c r="E109" s="92"/>
      <c r="F109" s="92"/>
      <c r="G109" s="46"/>
    </row>
    <row r="110" spans="1:7" ht="14.25" customHeight="1">
      <c r="A110" s="66">
        <v>1</v>
      </c>
      <c r="B110" s="85" t="s">
        <v>68</v>
      </c>
      <c r="C110" s="86" t="s">
        <v>42</v>
      </c>
      <c r="D110" s="87">
        <v>30.678</v>
      </c>
      <c r="E110" s="88"/>
      <c r="F110" s="89">
        <v>632.01</v>
      </c>
      <c r="G110" s="90">
        <f>D110*F110</f>
        <v>19388.80278</v>
      </c>
    </row>
    <row r="111" spans="1:7" ht="24">
      <c r="A111" s="66">
        <v>2</v>
      </c>
      <c r="B111" s="85" t="s">
        <v>69</v>
      </c>
      <c r="C111" s="86" t="s">
        <v>70</v>
      </c>
      <c r="D111" s="89">
        <v>6</v>
      </c>
      <c r="E111" s="88"/>
      <c r="F111" s="89">
        <v>1387.16</v>
      </c>
      <c r="G111" s="90">
        <f aca="true" t="shared" si="4" ref="G111:G120">D111*F111</f>
        <v>8322.960000000001</v>
      </c>
    </row>
    <row r="112" spans="1:7" ht="12">
      <c r="A112" s="66">
        <v>3</v>
      </c>
      <c r="B112" s="85" t="s">
        <v>71</v>
      </c>
      <c r="C112" s="86" t="s">
        <v>70</v>
      </c>
      <c r="D112" s="89">
        <v>35</v>
      </c>
      <c r="E112" s="88"/>
      <c r="F112" s="89">
        <v>186.44</v>
      </c>
      <c r="G112" s="90">
        <f t="shared" si="4"/>
        <v>6525.4</v>
      </c>
    </row>
    <row r="113" spans="1:7" ht="12">
      <c r="A113" s="66">
        <v>4</v>
      </c>
      <c r="B113" s="85" t="s">
        <v>72</v>
      </c>
      <c r="C113" s="86" t="s">
        <v>73</v>
      </c>
      <c r="D113" s="89">
        <v>45</v>
      </c>
      <c r="E113" s="88"/>
      <c r="F113" s="89">
        <v>88.48</v>
      </c>
      <c r="G113" s="90">
        <f t="shared" si="4"/>
        <v>3981.6000000000004</v>
      </c>
    </row>
    <row r="114" spans="1:7" ht="12">
      <c r="A114" s="66">
        <v>5</v>
      </c>
      <c r="B114" s="85" t="s">
        <v>74</v>
      </c>
      <c r="C114" s="86" t="s">
        <v>56</v>
      </c>
      <c r="D114" s="89">
        <v>65</v>
      </c>
      <c r="E114" s="88"/>
      <c r="F114" s="89">
        <v>41.17</v>
      </c>
      <c r="G114" s="90">
        <f t="shared" si="4"/>
        <v>2676.05</v>
      </c>
    </row>
    <row r="115" spans="1:7" ht="12">
      <c r="A115" s="66">
        <v>6</v>
      </c>
      <c r="B115" s="85" t="s">
        <v>75</v>
      </c>
      <c r="C115" s="86" t="s">
        <v>56</v>
      </c>
      <c r="D115" s="89">
        <v>24</v>
      </c>
      <c r="E115" s="88"/>
      <c r="F115" s="89">
        <v>237.09</v>
      </c>
      <c r="G115" s="90">
        <f t="shared" si="4"/>
        <v>5690.16</v>
      </c>
    </row>
    <row r="116" spans="1:7" ht="14.25" customHeight="1">
      <c r="A116" s="66">
        <v>7</v>
      </c>
      <c r="B116" s="85" t="s">
        <v>76</v>
      </c>
      <c r="C116" s="86" t="s">
        <v>56</v>
      </c>
      <c r="D116" s="89">
        <v>2</v>
      </c>
      <c r="E116" s="88"/>
      <c r="F116" s="89">
        <v>169.65</v>
      </c>
      <c r="G116" s="90">
        <f t="shared" si="4"/>
        <v>339.3</v>
      </c>
    </row>
    <row r="117" spans="1:7" ht="12.75" customHeight="1">
      <c r="A117" s="66">
        <v>8</v>
      </c>
      <c r="B117" s="85" t="s">
        <v>77</v>
      </c>
      <c r="C117" s="86" t="s">
        <v>56</v>
      </c>
      <c r="D117" s="89">
        <v>35</v>
      </c>
      <c r="E117" s="88"/>
      <c r="F117" s="89">
        <v>47.87</v>
      </c>
      <c r="G117" s="90">
        <f t="shared" si="4"/>
        <v>1675.4499999999998</v>
      </c>
    </row>
    <row r="118" spans="1:7" ht="13.5" customHeight="1">
      <c r="A118" s="66">
        <v>9</v>
      </c>
      <c r="B118" s="85" t="s">
        <v>78</v>
      </c>
      <c r="C118" s="86" t="s">
        <v>56</v>
      </c>
      <c r="D118" s="89">
        <v>3</v>
      </c>
      <c r="E118" s="88"/>
      <c r="F118" s="89">
        <v>210.53</v>
      </c>
      <c r="G118" s="90">
        <f t="shared" si="4"/>
        <v>631.59</v>
      </c>
    </row>
    <row r="119" spans="1:7" ht="12">
      <c r="A119" s="66">
        <v>10</v>
      </c>
      <c r="B119" s="85" t="s">
        <v>80</v>
      </c>
      <c r="C119" s="86" t="s">
        <v>56</v>
      </c>
      <c r="D119" s="89">
        <v>0</v>
      </c>
      <c r="E119" s="88"/>
      <c r="F119" s="89">
        <v>53.72</v>
      </c>
      <c r="G119" s="90">
        <f t="shared" si="4"/>
        <v>0</v>
      </c>
    </row>
    <row r="120" spans="1:7" ht="13.5" customHeight="1">
      <c r="A120" s="66">
        <v>11</v>
      </c>
      <c r="B120" s="85" t="s">
        <v>81</v>
      </c>
      <c r="C120" s="86" t="s">
        <v>65</v>
      </c>
      <c r="D120" s="89">
        <v>25.2</v>
      </c>
      <c r="E120" s="88"/>
      <c r="F120" s="89">
        <v>46</v>
      </c>
      <c r="G120" s="90">
        <f t="shared" si="4"/>
        <v>1159.2</v>
      </c>
    </row>
    <row r="121" spans="1:7" ht="12">
      <c r="A121" s="66"/>
      <c r="B121" s="33" t="s">
        <v>123</v>
      </c>
      <c r="C121" s="46"/>
      <c r="D121" s="46"/>
      <c r="E121" s="46"/>
      <c r="F121" s="46"/>
      <c r="G121" s="91">
        <f>SUM(G110:G120)</f>
        <v>50390.512780000005</v>
      </c>
    </row>
    <row r="122" spans="1:7" ht="13.5" customHeight="1">
      <c r="A122" s="66"/>
      <c r="B122" s="73" t="s">
        <v>170</v>
      </c>
      <c r="C122" s="46"/>
      <c r="D122" s="46"/>
      <c r="E122" s="46"/>
      <c r="F122" s="46"/>
      <c r="G122" s="91">
        <f>G121*1.15</f>
        <v>57949.089697</v>
      </c>
    </row>
    <row r="123" spans="1:7" ht="12">
      <c r="A123" s="66"/>
      <c r="B123" s="73" t="s">
        <v>130</v>
      </c>
      <c r="C123" s="46"/>
      <c r="D123" s="46"/>
      <c r="E123" s="46"/>
      <c r="F123" s="46"/>
      <c r="G123" s="91">
        <f>G122*1.18</f>
        <v>68379.92584246</v>
      </c>
    </row>
    <row r="124" spans="1:7" ht="12" customHeight="1">
      <c r="A124" s="66"/>
      <c r="B124" s="33" t="s">
        <v>125</v>
      </c>
      <c r="C124" s="7" t="s">
        <v>10</v>
      </c>
      <c r="D124" s="46"/>
      <c r="E124" s="46"/>
      <c r="F124" s="46"/>
      <c r="G124" s="91">
        <f>G123/C5/12</f>
        <v>0.5679471308793139</v>
      </c>
    </row>
    <row r="125" spans="1:7" ht="24">
      <c r="A125" s="22" t="s">
        <v>177</v>
      </c>
      <c r="B125" s="93" t="s">
        <v>178</v>
      </c>
      <c r="C125" s="27"/>
      <c r="D125" s="9"/>
      <c r="E125" s="46"/>
      <c r="F125" s="46"/>
      <c r="G125" s="91"/>
    </row>
    <row r="126" spans="1:7" ht="26.25" customHeight="1">
      <c r="A126" s="10">
        <v>1</v>
      </c>
      <c r="B126" s="60" t="s">
        <v>179</v>
      </c>
      <c r="C126" s="7" t="s">
        <v>180</v>
      </c>
      <c r="D126" s="94">
        <v>1</v>
      </c>
      <c r="E126" s="94">
        <v>12</v>
      </c>
      <c r="F126" s="94">
        <v>155.38</v>
      </c>
      <c r="G126" s="95">
        <f>D126*F126*E126</f>
        <v>1864.56</v>
      </c>
    </row>
    <row r="127" spans="1:7" ht="12">
      <c r="A127" s="10">
        <v>2</v>
      </c>
      <c r="B127" s="66" t="s">
        <v>181</v>
      </c>
      <c r="C127" s="7" t="s">
        <v>180</v>
      </c>
      <c r="D127" s="94">
        <v>1</v>
      </c>
      <c r="E127" s="94">
        <v>12</v>
      </c>
      <c r="F127" s="94">
        <v>77.69</v>
      </c>
      <c r="G127" s="95">
        <f>D127*F127*E127</f>
        <v>932.28</v>
      </c>
    </row>
    <row r="128" spans="1:7" ht="12">
      <c r="A128" s="10">
        <v>3</v>
      </c>
      <c r="B128" s="66" t="s">
        <v>182</v>
      </c>
      <c r="C128" s="7" t="s">
        <v>180</v>
      </c>
      <c r="D128" s="94">
        <v>1</v>
      </c>
      <c r="E128" s="94">
        <v>3</v>
      </c>
      <c r="F128" s="94">
        <v>155.38</v>
      </c>
      <c r="G128" s="95">
        <f>D128*F128*E128</f>
        <v>466.14</v>
      </c>
    </row>
    <row r="129" spans="1:7" ht="12">
      <c r="A129" s="10"/>
      <c r="B129" s="33" t="s">
        <v>123</v>
      </c>
      <c r="C129" s="7"/>
      <c r="D129" s="46"/>
      <c r="E129" s="46"/>
      <c r="F129" s="46"/>
      <c r="G129" s="91">
        <f>G126+G127+G128</f>
        <v>3262.98</v>
      </c>
    </row>
    <row r="130" spans="1:7" ht="12">
      <c r="A130" s="10"/>
      <c r="B130" s="73" t="s">
        <v>170</v>
      </c>
      <c r="C130" s="7"/>
      <c r="D130" s="46"/>
      <c r="E130" s="46"/>
      <c r="F130" s="46"/>
      <c r="G130" s="91">
        <f>G129*1.15</f>
        <v>3752.4269999999997</v>
      </c>
    </row>
    <row r="131" spans="1:7" ht="12">
      <c r="A131" s="10"/>
      <c r="B131" s="73" t="s">
        <v>130</v>
      </c>
      <c r="C131" s="7"/>
      <c r="D131" s="46"/>
      <c r="E131" s="46"/>
      <c r="F131" s="46"/>
      <c r="G131" s="91">
        <f>G130*1.18</f>
        <v>4427.8638599999995</v>
      </c>
    </row>
    <row r="132" spans="1:7" ht="12">
      <c r="A132" s="66"/>
      <c r="B132" s="33" t="s">
        <v>125</v>
      </c>
      <c r="C132" s="7" t="s">
        <v>183</v>
      </c>
      <c r="D132" s="46"/>
      <c r="E132" s="46"/>
      <c r="F132" s="46"/>
      <c r="G132" s="91">
        <f>G131/C5/12</f>
        <v>0.03677676663477255</v>
      </c>
    </row>
    <row r="133" spans="1:7" ht="12">
      <c r="A133" s="22" t="s">
        <v>184</v>
      </c>
      <c r="B133" s="96" t="s">
        <v>82</v>
      </c>
      <c r="C133" s="57"/>
      <c r="D133" s="9" t="s">
        <v>158</v>
      </c>
      <c r="E133" s="57"/>
      <c r="F133" s="57"/>
      <c r="G133" s="57"/>
    </row>
    <row r="134" spans="1:7" ht="24">
      <c r="A134" s="20">
        <v>1</v>
      </c>
      <c r="B134" s="97" t="s">
        <v>185</v>
      </c>
      <c r="C134" s="98" t="s">
        <v>79</v>
      </c>
      <c r="D134" s="99">
        <v>6</v>
      </c>
      <c r="E134" s="100"/>
      <c r="F134" s="101">
        <v>76.72</v>
      </c>
      <c r="G134" s="102">
        <f>D134*F134</f>
        <v>460.32</v>
      </c>
    </row>
    <row r="135" spans="1:7" ht="12">
      <c r="A135" s="20">
        <v>2</v>
      </c>
      <c r="B135" s="69" t="s">
        <v>83</v>
      </c>
      <c r="C135" s="98" t="s">
        <v>84</v>
      </c>
      <c r="D135" s="99">
        <v>14</v>
      </c>
      <c r="E135" s="100"/>
      <c r="F135" s="101">
        <v>26.86</v>
      </c>
      <c r="G135" s="102">
        <f aca="true" t="shared" si="5" ref="G135:G155">D135*F135</f>
        <v>376.03999999999996</v>
      </c>
    </row>
    <row r="136" spans="1:7" ht="12">
      <c r="A136" s="20">
        <v>3</v>
      </c>
      <c r="B136" s="69" t="s">
        <v>85</v>
      </c>
      <c r="C136" s="98" t="s">
        <v>86</v>
      </c>
      <c r="D136" s="99">
        <v>14</v>
      </c>
      <c r="E136" s="100"/>
      <c r="F136" s="101">
        <v>26.86</v>
      </c>
      <c r="G136" s="102">
        <f t="shared" si="5"/>
        <v>376.03999999999996</v>
      </c>
    </row>
    <row r="137" spans="1:7" ht="12">
      <c r="A137" s="20">
        <v>4</v>
      </c>
      <c r="B137" s="69" t="s">
        <v>186</v>
      </c>
      <c r="C137" s="98" t="s">
        <v>87</v>
      </c>
      <c r="D137" s="99">
        <v>7</v>
      </c>
      <c r="E137" s="100"/>
      <c r="F137" s="101">
        <v>170.07</v>
      </c>
      <c r="G137" s="102">
        <f t="shared" si="5"/>
        <v>1190.49</v>
      </c>
    </row>
    <row r="138" spans="1:7" ht="24">
      <c r="A138" s="20">
        <v>5</v>
      </c>
      <c r="B138" s="69" t="s">
        <v>187</v>
      </c>
      <c r="C138" s="98" t="s">
        <v>56</v>
      </c>
      <c r="D138" s="99">
        <v>7</v>
      </c>
      <c r="E138" s="100"/>
      <c r="F138" s="101">
        <v>187.76</v>
      </c>
      <c r="G138" s="102">
        <f t="shared" si="5"/>
        <v>1314.32</v>
      </c>
    </row>
    <row r="139" spans="1:7" ht="12">
      <c r="A139" s="20">
        <v>6</v>
      </c>
      <c r="B139" s="69" t="s">
        <v>88</v>
      </c>
      <c r="C139" s="98" t="s">
        <v>56</v>
      </c>
      <c r="D139" s="99">
        <v>15</v>
      </c>
      <c r="E139" s="100"/>
      <c r="F139" s="101">
        <v>79</v>
      </c>
      <c r="G139" s="102">
        <f t="shared" si="5"/>
        <v>1185</v>
      </c>
    </row>
    <row r="140" spans="1:7" ht="12">
      <c r="A140" s="20">
        <v>7</v>
      </c>
      <c r="B140" s="69" t="s">
        <v>188</v>
      </c>
      <c r="C140" s="98" t="s">
        <v>89</v>
      </c>
      <c r="D140" s="99">
        <v>732</v>
      </c>
      <c r="E140" s="100"/>
      <c r="F140" s="101">
        <v>1.9</v>
      </c>
      <c r="G140" s="102">
        <f t="shared" si="5"/>
        <v>1390.8</v>
      </c>
    </row>
    <row r="141" spans="1:7" ht="12">
      <c r="A141" s="20">
        <v>8</v>
      </c>
      <c r="B141" s="97" t="s">
        <v>189</v>
      </c>
      <c r="C141" s="103" t="s">
        <v>56</v>
      </c>
      <c r="D141" s="99">
        <v>2</v>
      </c>
      <c r="E141" s="100"/>
      <c r="F141" s="104">
        <v>56.18</v>
      </c>
      <c r="G141" s="102">
        <f t="shared" si="5"/>
        <v>112.36</v>
      </c>
    </row>
    <row r="142" spans="1:7" ht="12">
      <c r="A142" s="20">
        <v>9</v>
      </c>
      <c r="B142" s="97" t="s">
        <v>190</v>
      </c>
      <c r="C142" s="103" t="s">
        <v>48</v>
      </c>
      <c r="D142" s="99">
        <v>4</v>
      </c>
      <c r="E142" s="100"/>
      <c r="F142" s="104">
        <v>196.93</v>
      </c>
      <c r="G142" s="102">
        <f t="shared" si="5"/>
        <v>787.72</v>
      </c>
    </row>
    <row r="143" spans="1:7" ht="12">
      <c r="A143" s="105">
        <v>10</v>
      </c>
      <c r="B143" s="97" t="s">
        <v>90</v>
      </c>
      <c r="C143" s="103" t="s">
        <v>89</v>
      </c>
      <c r="D143" s="99">
        <v>252</v>
      </c>
      <c r="E143" s="100"/>
      <c r="F143" s="104">
        <v>12.64</v>
      </c>
      <c r="G143" s="102">
        <f t="shared" si="5"/>
        <v>3185.28</v>
      </c>
    </row>
    <row r="144" spans="1:7" ht="12">
      <c r="A144" s="105">
        <v>11</v>
      </c>
      <c r="B144" s="97" t="s">
        <v>191</v>
      </c>
      <c r="C144" s="103" t="s">
        <v>56</v>
      </c>
      <c r="D144" s="99">
        <v>9</v>
      </c>
      <c r="E144" s="100"/>
      <c r="F144" s="104">
        <v>150.54</v>
      </c>
      <c r="G144" s="102">
        <f t="shared" si="5"/>
        <v>1354.86</v>
      </c>
    </row>
    <row r="145" spans="1:7" ht="12">
      <c r="A145" s="105">
        <v>12</v>
      </c>
      <c r="B145" s="97" t="s">
        <v>192</v>
      </c>
      <c r="C145" s="103" t="s">
        <v>56</v>
      </c>
      <c r="D145" s="99">
        <v>3</v>
      </c>
      <c r="E145" s="100"/>
      <c r="F145" s="104">
        <v>91.06</v>
      </c>
      <c r="G145" s="102">
        <f t="shared" si="5"/>
        <v>273.18</v>
      </c>
    </row>
    <row r="146" spans="1:7" ht="12">
      <c r="A146" s="105">
        <v>13</v>
      </c>
      <c r="B146" s="97" t="s">
        <v>193</v>
      </c>
      <c r="C146" s="103" t="s">
        <v>56</v>
      </c>
      <c r="D146" s="99">
        <v>1</v>
      </c>
      <c r="E146" s="100"/>
      <c r="F146" s="104">
        <v>75.06</v>
      </c>
      <c r="G146" s="102">
        <f t="shared" si="5"/>
        <v>75.06</v>
      </c>
    </row>
    <row r="147" spans="1:7" ht="12">
      <c r="A147" s="105">
        <v>14</v>
      </c>
      <c r="B147" s="97" t="s">
        <v>194</v>
      </c>
      <c r="C147" s="103" t="s">
        <v>56</v>
      </c>
      <c r="D147" s="99">
        <v>4</v>
      </c>
      <c r="E147" s="100"/>
      <c r="F147" s="104">
        <v>350.26</v>
      </c>
      <c r="G147" s="102">
        <f t="shared" si="5"/>
        <v>1401.04</v>
      </c>
    </row>
    <row r="148" spans="1:7" ht="12">
      <c r="A148" s="105">
        <v>15</v>
      </c>
      <c r="B148" s="97" t="s">
        <v>195</v>
      </c>
      <c r="C148" s="103" t="s">
        <v>89</v>
      </c>
      <c r="D148" s="99">
        <v>2</v>
      </c>
      <c r="E148" s="100"/>
      <c r="F148" s="104">
        <v>160.04</v>
      </c>
      <c r="G148" s="102">
        <f t="shared" si="5"/>
        <v>320.08</v>
      </c>
    </row>
    <row r="149" spans="1:7" ht="12">
      <c r="A149" s="105">
        <v>16</v>
      </c>
      <c r="B149" s="97" t="s">
        <v>196</v>
      </c>
      <c r="C149" s="103" t="s">
        <v>91</v>
      </c>
      <c r="D149" s="99">
        <v>12</v>
      </c>
      <c r="E149" s="100"/>
      <c r="F149" s="104">
        <v>120.82</v>
      </c>
      <c r="G149" s="102">
        <f t="shared" si="5"/>
        <v>1449.84</v>
      </c>
    </row>
    <row r="150" spans="1:7" ht="12">
      <c r="A150" s="105">
        <v>17</v>
      </c>
      <c r="B150" s="97" t="s">
        <v>92</v>
      </c>
      <c r="C150" s="103" t="s">
        <v>93</v>
      </c>
      <c r="D150" s="99">
        <v>16</v>
      </c>
      <c r="E150" s="100"/>
      <c r="F150" s="104">
        <v>59.91</v>
      </c>
      <c r="G150" s="102">
        <f t="shared" si="5"/>
        <v>958.56</v>
      </c>
    </row>
    <row r="151" spans="1:7" ht="12">
      <c r="A151" s="105">
        <v>18</v>
      </c>
      <c r="B151" s="97" t="s">
        <v>94</v>
      </c>
      <c r="C151" s="103" t="s">
        <v>30</v>
      </c>
      <c r="D151" s="99">
        <v>6.2</v>
      </c>
      <c r="E151" s="100"/>
      <c r="F151" s="104">
        <v>632.01</v>
      </c>
      <c r="G151" s="102">
        <f t="shared" si="5"/>
        <v>3918.462</v>
      </c>
    </row>
    <row r="152" spans="1:7" ht="24">
      <c r="A152" s="105">
        <v>19</v>
      </c>
      <c r="B152" s="97" t="s">
        <v>197</v>
      </c>
      <c r="C152" s="103" t="s">
        <v>56</v>
      </c>
      <c r="D152" s="99">
        <v>27</v>
      </c>
      <c r="E152" s="100"/>
      <c r="F152" s="104">
        <v>31.6</v>
      </c>
      <c r="G152" s="102">
        <f t="shared" si="5"/>
        <v>853.2</v>
      </c>
    </row>
    <row r="153" spans="1:7" ht="12">
      <c r="A153" s="105">
        <v>20</v>
      </c>
      <c r="B153" s="97" t="s">
        <v>95</v>
      </c>
      <c r="C153" s="103" t="s">
        <v>56</v>
      </c>
      <c r="D153" s="106">
        <v>4</v>
      </c>
      <c r="E153" s="100"/>
      <c r="F153" s="107">
        <v>221.81</v>
      </c>
      <c r="G153" s="102">
        <f t="shared" si="5"/>
        <v>887.24</v>
      </c>
    </row>
    <row r="154" spans="1:7" ht="12">
      <c r="A154" s="20">
        <v>21</v>
      </c>
      <c r="B154" s="108" t="s">
        <v>96</v>
      </c>
      <c r="C154" s="103" t="s">
        <v>198</v>
      </c>
      <c r="D154" s="106">
        <v>18</v>
      </c>
      <c r="E154" s="100"/>
      <c r="F154" s="106">
        <v>158</v>
      </c>
      <c r="G154" s="102">
        <f t="shared" si="5"/>
        <v>2844</v>
      </c>
    </row>
    <row r="155" spans="1:7" ht="12">
      <c r="A155" s="20">
        <v>22</v>
      </c>
      <c r="B155" s="108" t="s">
        <v>97</v>
      </c>
      <c r="C155" s="103" t="s">
        <v>56</v>
      </c>
      <c r="D155" s="109">
        <v>5</v>
      </c>
      <c r="E155" s="100"/>
      <c r="F155" s="107">
        <v>52.14</v>
      </c>
      <c r="G155" s="102">
        <f t="shared" si="5"/>
        <v>260.7</v>
      </c>
    </row>
    <row r="156" spans="1:7" ht="12">
      <c r="A156" s="20"/>
      <c r="B156" s="33" t="s">
        <v>123</v>
      </c>
      <c r="C156" s="79"/>
      <c r="D156" s="110"/>
      <c r="E156" s="110"/>
      <c r="F156" s="80"/>
      <c r="G156" s="80">
        <f>SUM(G134:G155)</f>
        <v>24974.592000000004</v>
      </c>
    </row>
    <row r="157" spans="1:7" ht="12">
      <c r="A157" s="20"/>
      <c r="B157" s="73" t="s">
        <v>170</v>
      </c>
      <c r="C157" s="79"/>
      <c r="D157" s="110"/>
      <c r="E157" s="110"/>
      <c r="F157" s="80"/>
      <c r="G157" s="81">
        <f>(G156*15%)+G156</f>
        <v>28720.780800000004</v>
      </c>
    </row>
    <row r="158" spans="1:7" ht="12">
      <c r="A158" s="20"/>
      <c r="B158" s="73" t="s">
        <v>130</v>
      </c>
      <c r="C158" s="79"/>
      <c r="D158" s="110"/>
      <c r="E158" s="110"/>
      <c r="F158" s="80"/>
      <c r="G158" s="81">
        <f>G157*1.18</f>
        <v>33890.521344</v>
      </c>
    </row>
    <row r="159" spans="1:7" ht="12">
      <c r="A159" s="20"/>
      <c r="B159" s="73" t="s">
        <v>125</v>
      </c>
      <c r="C159" s="7" t="s">
        <v>10</v>
      </c>
      <c r="D159" s="110"/>
      <c r="E159" s="110"/>
      <c r="F159" s="80"/>
      <c r="G159" s="81">
        <f>G158/C5/12</f>
        <v>0.2814864760993501</v>
      </c>
    </row>
    <row r="160" spans="1:7" ht="12">
      <c r="A160" s="22" t="s">
        <v>199</v>
      </c>
      <c r="B160" s="25" t="s">
        <v>98</v>
      </c>
      <c r="C160" s="7" t="s">
        <v>10</v>
      </c>
      <c r="D160" s="31">
        <f>C5</f>
        <v>10033.2</v>
      </c>
      <c r="E160" s="26"/>
      <c r="F160" s="111">
        <v>1.94</v>
      </c>
      <c r="G160" s="112">
        <f>D160*F160*12</f>
        <v>233572.896</v>
      </c>
    </row>
    <row r="161" spans="1:7" ht="12">
      <c r="A161" s="22"/>
      <c r="B161" s="25"/>
      <c r="C161" s="7"/>
      <c r="D161" s="26"/>
      <c r="E161" s="26"/>
      <c r="F161" s="11"/>
      <c r="G161" s="112"/>
    </row>
    <row r="162" spans="1:7" ht="12">
      <c r="A162" s="22" t="s">
        <v>20</v>
      </c>
      <c r="B162" s="56" t="s">
        <v>101</v>
      </c>
      <c r="C162" s="7" t="s">
        <v>10</v>
      </c>
      <c r="D162" s="31">
        <f>C5</f>
        <v>10033.2</v>
      </c>
      <c r="E162" s="26"/>
      <c r="F162" s="111">
        <v>2.54</v>
      </c>
      <c r="G162" s="112">
        <f>D162*F162*12</f>
        <v>305811.936</v>
      </c>
    </row>
    <row r="163" spans="1:7" ht="12">
      <c r="A163" s="22"/>
      <c r="B163" s="56"/>
      <c r="C163" s="7"/>
      <c r="D163" s="26"/>
      <c r="E163" s="26"/>
      <c r="F163" s="11"/>
      <c r="G163" s="112"/>
    </row>
    <row r="164" spans="1:7" ht="12">
      <c r="A164" s="113" t="s">
        <v>22</v>
      </c>
      <c r="B164" s="54" t="s">
        <v>19</v>
      </c>
      <c r="C164" s="7" t="s">
        <v>10</v>
      </c>
      <c r="D164" s="31">
        <f>C5</f>
        <v>10033.2</v>
      </c>
      <c r="E164" s="26"/>
      <c r="F164" s="114">
        <v>1.43</v>
      </c>
      <c r="G164" s="28">
        <f>F164*D164*12</f>
        <v>172169.712</v>
      </c>
    </row>
    <row r="165" spans="1:7" ht="12">
      <c r="A165" s="113"/>
      <c r="B165" s="54"/>
      <c r="C165" s="7"/>
      <c r="D165" s="26"/>
      <c r="E165" s="26"/>
      <c r="F165" s="27"/>
      <c r="G165" s="28"/>
    </row>
    <row r="166" spans="1:7" ht="12">
      <c r="A166" s="113" t="s">
        <v>100</v>
      </c>
      <c r="B166" s="54" t="s">
        <v>21</v>
      </c>
      <c r="C166" s="7" t="s">
        <v>10</v>
      </c>
      <c r="D166" s="31">
        <f>C5</f>
        <v>10033.2</v>
      </c>
      <c r="E166" s="26"/>
      <c r="F166" s="114">
        <v>0.95</v>
      </c>
      <c r="G166" s="28">
        <f>F166*D166*12</f>
        <v>114378.48000000001</v>
      </c>
    </row>
    <row r="167" spans="1:7" ht="12">
      <c r="A167" s="66"/>
      <c r="B167" s="115" t="s">
        <v>102</v>
      </c>
      <c r="C167" s="7" t="s">
        <v>103</v>
      </c>
      <c r="D167" s="26"/>
      <c r="E167" s="26"/>
      <c r="F167" s="7"/>
      <c r="G167" s="12">
        <f>G23+G31+G33+G34+G60+G62+G83+G107+G123+G131+G158+G160+G162+G164+G166</f>
        <v>1674392.17452992</v>
      </c>
    </row>
    <row r="168" spans="1:7" ht="12">
      <c r="A168" s="23"/>
      <c r="B168" s="138" t="s">
        <v>211</v>
      </c>
      <c r="C168" s="139" t="s">
        <v>99</v>
      </c>
      <c r="D168" s="7"/>
      <c r="E168" s="7"/>
      <c r="F168" s="7"/>
      <c r="G168" s="116">
        <f>G167/C5/12+0.01</f>
        <v>13.9170965605018</v>
      </c>
    </row>
    <row r="169" spans="1:7" ht="12">
      <c r="A169" s="23"/>
      <c r="B169" s="140" t="s">
        <v>212</v>
      </c>
      <c r="C169" s="139"/>
      <c r="D169" s="7"/>
      <c r="E169" s="7"/>
      <c r="F169" s="7"/>
      <c r="G169" s="116"/>
    </row>
    <row r="170" spans="1:7" ht="12">
      <c r="A170" s="23"/>
      <c r="B170" s="141" t="s">
        <v>213</v>
      </c>
      <c r="C170" s="139" t="s">
        <v>99</v>
      </c>
      <c r="D170" s="7"/>
      <c r="E170" s="7"/>
      <c r="F170" s="7"/>
      <c r="G170" s="116">
        <v>13.28</v>
      </c>
    </row>
    <row r="171" spans="1:7" ht="12">
      <c r="A171" s="23"/>
      <c r="B171" s="141" t="s">
        <v>214</v>
      </c>
      <c r="C171" s="139" t="s">
        <v>99</v>
      </c>
      <c r="D171" s="7"/>
      <c r="E171" s="7"/>
      <c r="F171" s="7"/>
      <c r="G171" s="116">
        <v>14.56</v>
      </c>
    </row>
    <row r="172" spans="1:7" ht="12">
      <c r="A172" s="117"/>
      <c r="B172" s="117"/>
      <c r="C172" s="2"/>
      <c r="E172" s="2"/>
      <c r="F172" s="2"/>
      <c r="G172" s="118"/>
    </row>
    <row r="173" spans="1:7" ht="12.75">
      <c r="A173" s="119"/>
      <c r="B173" s="119"/>
      <c r="C173" s="119"/>
      <c r="D173" s="119"/>
      <c r="E173" s="119"/>
      <c r="F173" s="119"/>
      <c r="G173" s="119"/>
    </row>
    <row r="174" spans="1:7" ht="12">
      <c r="A174" s="117"/>
      <c r="B174" s="117" t="s">
        <v>200</v>
      </c>
      <c r="C174" s="2"/>
      <c r="E174" s="2"/>
      <c r="F174" s="16"/>
      <c r="G174" s="117"/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tabColor indexed="35"/>
  </sheetPr>
  <dimension ref="A1:G174"/>
  <sheetViews>
    <sheetView workbookViewId="0" topLeftCell="A89">
      <selection activeCell="F102" sqref="F102"/>
    </sheetView>
  </sheetViews>
  <sheetFormatPr defaultColWidth="9.140625" defaultRowHeight="12.75"/>
  <cols>
    <col min="1" max="1" width="4.421875" style="3" customWidth="1"/>
    <col min="2" max="2" width="40.7109375" style="3" customWidth="1"/>
    <col min="3" max="3" width="8.57421875" style="1" customWidth="1"/>
    <col min="4" max="4" width="8.28125" style="2" customWidth="1"/>
    <col min="5" max="5" width="9.28125" style="1" customWidth="1"/>
    <col min="6" max="6" width="9.140625" style="4" customWidth="1"/>
    <col min="7" max="7" width="10.8515625" style="3" customWidth="1"/>
    <col min="8" max="16384" width="9.140625" style="3" customWidth="1"/>
  </cols>
  <sheetData>
    <row r="1" spans="1:7" ht="12">
      <c r="A1" s="14"/>
      <c r="B1" s="14"/>
      <c r="C1" s="2"/>
      <c r="E1" s="2"/>
      <c r="F1" s="2"/>
      <c r="G1" s="15" t="s">
        <v>0</v>
      </c>
    </row>
    <row r="2" spans="1:7" ht="12">
      <c r="A2" s="134" t="s">
        <v>107</v>
      </c>
      <c r="B2" s="135"/>
      <c r="C2" s="135"/>
      <c r="D2" s="135"/>
      <c r="E2" s="135"/>
      <c r="F2" s="135"/>
      <c r="G2" s="135"/>
    </row>
    <row r="3" spans="1:7" ht="12">
      <c r="A3" s="134" t="s">
        <v>108</v>
      </c>
      <c r="B3" s="135"/>
      <c r="C3" s="135"/>
      <c r="D3" s="135"/>
      <c r="E3" s="135"/>
      <c r="F3" s="135"/>
      <c r="G3" s="135"/>
    </row>
    <row r="4" spans="1:7" ht="12">
      <c r="A4" s="14"/>
      <c r="B4" s="17" t="s">
        <v>205</v>
      </c>
      <c r="C4" s="2"/>
      <c r="E4" s="2"/>
      <c r="F4" s="2"/>
      <c r="G4" s="16"/>
    </row>
    <row r="5" spans="1:7" ht="12">
      <c r="A5" s="14"/>
      <c r="B5" s="18" t="s">
        <v>109</v>
      </c>
      <c r="C5" s="19">
        <v>6454.4</v>
      </c>
      <c r="D5" s="5"/>
      <c r="E5" s="5"/>
      <c r="F5" s="5"/>
      <c r="G5" s="16"/>
    </row>
    <row r="6" spans="1:7" ht="12">
      <c r="A6" s="14"/>
      <c r="B6" s="16"/>
      <c r="C6" s="2"/>
      <c r="E6" s="2"/>
      <c r="F6" s="2"/>
      <c r="G6" s="16"/>
    </row>
    <row r="7" spans="1:7" ht="24">
      <c r="A7" s="20" t="s">
        <v>1</v>
      </c>
      <c r="B7" s="20" t="s">
        <v>2</v>
      </c>
      <c r="C7" s="20" t="s">
        <v>3</v>
      </c>
      <c r="D7" s="6" t="s">
        <v>4</v>
      </c>
      <c r="E7" s="21" t="s">
        <v>110</v>
      </c>
      <c r="F7" s="6" t="s">
        <v>5</v>
      </c>
      <c r="G7" s="21" t="s">
        <v>106</v>
      </c>
    </row>
    <row r="8" spans="1:7" ht="12">
      <c r="A8" s="10">
        <v>1</v>
      </c>
      <c r="B8" s="10">
        <v>2</v>
      </c>
      <c r="C8" s="7">
        <v>3</v>
      </c>
      <c r="D8" s="8">
        <v>4</v>
      </c>
      <c r="E8" s="7">
        <v>5</v>
      </c>
      <c r="F8" s="10">
        <v>6</v>
      </c>
      <c r="G8" s="10">
        <v>7</v>
      </c>
    </row>
    <row r="9" spans="1:7" ht="12">
      <c r="A9" s="22" t="s">
        <v>6</v>
      </c>
      <c r="B9" s="136" t="s">
        <v>7</v>
      </c>
      <c r="C9" s="137"/>
      <c r="D9" s="137"/>
      <c r="E9" s="137"/>
      <c r="F9" s="137"/>
      <c r="G9" s="10"/>
    </row>
    <row r="10" spans="1:7" ht="12">
      <c r="A10" s="24" t="s">
        <v>8</v>
      </c>
      <c r="B10" s="25" t="s">
        <v>9</v>
      </c>
      <c r="C10" s="7"/>
      <c r="D10" s="26"/>
      <c r="E10" s="26"/>
      <c r="F10" s="27"/>
      <c r="G10" s="28"/>
    </row>
    <row r="11" spans="1:7" ht="12.75" customHeight="1">
      <c r="A11" s="29">
        <v>1</v>
      </c>
      <c r="B11" s="30" t="s">
        <v>111</v>
      </c>
      <c r="C11" s="7" t="s">
        <v>112</v>
      </c>
      <c r="D11" s="31">
        <v>760.15</v>
      </c>
      <c r="E11" s="31">
        <v>288</v>
      </c>
      <c r="F11" s="32">
        <v>0.29</v>
      </c>
      <c r="G11" s="26">
        <f>D11*E11*F11</f>
        <v>63487.72799999999</v>
      </c>
    </row>
    <row r="12" spans="1:7" ht="12">
      <c r="A12" s="29">
        <v>2</v>
      </c>
      <c r="B12" s="30" t="s">
        <v>113</v>
      </c>
      <c r="C12" s="7" t="s">
        <v>112</v>
      </c>
      <c r="D12" s="31">
        <v>760.15</v>
      </c>
      <c r="E12" s="31">
        <v>24</v>
      </c>
      <c r="F12" s="32">
        <v>1.15</v>
      </c>
      <c r="G12" s="26">
        <f aca="true" t="shared" si="0" ref="G12:G21">D12*E12*F12</f>
        <v>20980.139999999996</v>
      </c>
    </row>
    <row r="13" spans="1:7" ht="12">
      <c r="A13" s="29">
        <v>3</v>
      </c>
      <c r="B13" s="30" t="s">
        <v>114</v>
      </c>
      <c r="C13" s="7" t="s">
        <v>112</v>
      </c>
      <c r="D13" s="31">
        <v>135</v>
      </c>
      <c r="E13" s="31">
        <v>2</v>
      </c>
      <c r="F13" s="32">
        <v>14.36</v>
      </c>
      <c r="G13" s="26">
        <f t="shared" si="0"/>
        <v>3877.2</v>
      </c>
    </row>
    <row r="14" spans="1:7" ht="12.75" customHeight="1">
      <c r="A14" s="29">
        <v>4</v>
      </c>
      <c r="B14" s="30" t="s">
        <v>115</v>
      </c>
      <c r="C14" s="7" t="s">
        <v>112</v>
      </c>
      <c r="D14" s="31">
        <v>76</v>
      </c>
      <c r="E14" s="31">
        <v>24</v>
      </c>
      <c r="F14" s="32">
        <v>0.93</v>
      </c>
      <c r="G14" s="26">
        <f t="shared" si="0"/>
        <v>1696.3200000000002</v>
      </c>
    </row>
    <row r="15" spans="1:7" ht="12.75" customHeight="1">
      <c r="A15" s="29">
        <v>5</v>
      </c>
      <c r="B15" s="30" t="s">
        <v>116</v>
      </c>
      <c r="C15" s="7" t="s">
        <v>112</v>
      </c>
      <c r="D15" s="31">
        <v>92</v>
      </c>
      <c r="E15" s="31">
        <v>288</v>
      </c>
      <c r="F15" s="32">
        <v>0.29</v>
      </c>
      <c r="G15" s="26">
        <f t="shared" si="0"/>
        <v>7683.839999999999</v>
      </c>
    </row>
    <row r="16" spans="1:7" ht="12" customHeight="1">
      <c r="A16" s="29">
        <v>6</v>
      </c>
      <c r="B16" s="30" t="s">
        <v>117</v>
      </c>
      <c r="C16" s="7" t="s">
        <v>112</v>
      </c>
      <c r="D16" s="31">
        <v>92</v>
      </c>
      <c r="E16" s="31">
        <v>14</v>
      </c>
      <c r="F16" s="32">
        <v>1.15</v>
      </c>
      <c r="G16" s="26">
        <f t="shared" si="0"/>
        <v>1481.1999999999998</v>
      </c>
    </row>
    <row r="17" spans="1:7" ht="12.75" customHeight="1">
      <c r="A17" s="29">
        <v>7</v>
      </c>
      <c r="B17" s="30" t="s">
        <v>118</v>
      </c>
      <c r="C17" s="7" t="s">
        <v>112</v>
      </c>
      <c r="D17" s="31">
        <v>942</v>
      </c>
      <c r="E17" s="31">
        <v>2</v>
      </c>
      <c r="F17" s="32">
        <v>1.6</v>
      </c>
      <c r="G17" s="26">
        <f t="shared" si="0"/>
        <v>3014.4</v>
      </c>
    </row>
    <row r="18" spans="1:7" ht="12">
      <c r="A18" s="29">
        <v>8</v>
      </c>
      <c r="B18" s="30" t="s">
        <v>119</v>
      </c>
      <c r="C18" s="7" t="s">
        <v>112</v>
      </c>
      <c r="D18" s="31">
        <v>72</v>
      </c>
      <c r="E18" s="31">
        <v>2</v>
      </c>
      <c r="F18" s="32">
        <v>2.27</v>
      </c>
      <c r="G18" s="26">
        <f t="shared" si="0"/>
        <v>326.88</v>
      </c>
    </row>
    <row r="19" spans="1:7" ht="13.5" customHeight="1">
      <c r="A19" s="29">
        <v>9</v>
      </c>
      <c r="B19" s="30" t="s">
        <v>120</v>
      </c>
      <c r="C19" s="7" t="s">
        <v>112</v>
      </c>
      <c r="D19" s="31">
        <v>153</v>
      </c>
      <c r="E19" s="31">
        <v>12</v>
      </c>
      <c r="F19" s="32">
        <v>1.86</v>
      </c>
      <c r="G19" s="26">
        <f t="shared" si="0"/>
        <v>3414.96</v>
      </c>
    </row>
    <row r="20" spans="1:7" ht="12">
      <c r="A20" s="29">
        <v>10</v>
      </c>
      <c r="B20" s="30" t="s">
        <v>121</v>
      </c>
      <c r="C20" s="7" t="s">
        <v>112</v>
      </c>
      <c r="D20" s="31">
        <v>51</v>
      </c>
      <c r="E20" s="31">
        <v>2</v>
      </c>
      <c r="F20" s="32">
        <v>2.77</v>
      </c>
      <c r="G20" s="26">
        <f t="shared" si="0"/>
        <v>282.54</v>
      </c>
    </row>
    <row r="21" spans="1:7" ht="12">
      <c r="A21" s="29">
        <v>11</v>
      </c>
      <c r="B21" s="30" t="s">
        <v>122</v>
      </c>
      <c r="C21" s="7" t="s">
        <v>112</v>
      </c>
      <c r="D21" s="31">
        <v>49</v>
      </c>
      <c r="E21" s="31">
        <v>12</v>
      </c>
      <c r="F21" s="32">
        <v>1.2</v>
      </c>
      <c r="G21" s="26">
        <f t="shared" si="0"/>
        <v>705.6</v>
      </c>
    </row>
    <row r="22" spans="1:7" ht="12">
      <c r="A22" s="29"/>
      <c r="B22" s="33" t="s">
        <v>123</v>
      </c>
      <c r="C22" s="7"/>
      <c r="D22" s="26"/>
      <c r="E22" s="26"/>
      <c r="F22" s="27"/>
      <c r="G22" s="28">
        <f>SUM(G11:G21)</f>
        <v>106950.80799999999</v>
      </c>
    </row>
    <row r="23" spans="1:7" ht="12">
      <c r="A23" s="29"/>
      <c r="B23" s="34" t="s">
        <v>124</v>
      </c>
      <c r="C23" s="7"/>
      <c r="D23" s="26"/>
      <c r="E23" s="26"/>
      <c r="F23" s="27"/>
      <c r="G23" s="28">
        <f>G22*1.18</f>
        <v>126201.95343999998</v>
      </c>
    </row>
    <row r="24" spans="1:7" ht="12">
      <c r="A24" s="13"/>
      <c r="B24" s="34" t="s">
        <v>125</v>
      </c>
      <c r="C24" s="7" t="s">
        <v>10</v>
      </c>
      <c r="D24" s="26"/>
      <c r="E24" s="26"/>
      <c r="F24" s="27"/>
      <c r="G24" s="28">
        <f>G23/C5/12</f>
        <v>1.629404662452487</v>
      </c>
    </row>
    <row r="25" spans="1:7" ht="12.75" customHeight="1">
      <c r="A25" s="35" t="s">
        <v>11</v>
      </c>
      <c r="B25" s="25" t="s">
        <v>104</v>
      </c>
      <c r="C25" s="7"/>
      <c r="D25" s="26"/>
      <c r="E25" s="26"/>
      <c r="F25" s="27"/>
      <c r="G25" s="28"/>
    </row>
    <row r="26" spans="1:7" ht="23.25" customHeight="1">
      <c r="A26" s="13">
        <v>1</v>
      </c>
      <c r="B26" s="30" t="s">
        <v>126</v>
      </c>
      <c r="C26" s="7" t="s">
        <v>56</v>
      </c>
      <c r="D26" s="31">
        <v>9</v>
      </c>
      <c r="E26" s="31">
        <v>288</v>
      </c>
      <c r="F26" s="32">
        <v>28.24</v>
      </c>
      <c r="G26" s="26">
        <f>D26*E26*F26</f>
        <v>73198.08</v>
      </c>
    </row>
    <row r="27" spans="1:7" ht="12" customHeight="1">
      <c r="A27" s="13">
        <v>2</v>
      </c>
      <c r="B27" s="30" t="s">
        <v>127</v>
      </c>
      <c r="C27" s="7" t="s">
        <v>56</v>
      </c>
      <c r="D27" s="31">
        <v>27</v>
      </c>
      <c r="E27" s="31">
        <v>144</v>
      </c>
      <c r="F27" s="32">
        <v>2.93</v>
      </c>
      <c r="G27" s="26">
        <f>D27*E27*F27</f>
        <v>11391.84</v>
      </c>
    </row>
    <row r="28" spans="1:7" ht="11.25" customHeight="1">
      <c r="A28" s="13">
        <v>3</v>
      </c>
      <c r="B28" s="30" t="s">
        <v>128</v>
      </c>
      <c r="C28" s="7" t="s">
        <v>61</v>
      </c>
      <c r="D28" s="31">
        <v>63</v>
      </c>
      <c r="E28" s="31">
        <v>6</v>
      </c>
      <c r="F28" s="32">
        <v>2.27</v>
      </c>
      <c r="G28" s="26">
        <f>D28*E28*F28</f>
        <v>858.0600000000001</v>
      </c>
    </row>
    <row r="29" spans="1:7" ht="12.75" customHeight="1">
      <c r="A29" s="13">
        <v>4</v>
      </c>
      <c r="B29" s="30" t="s">
        <v>129</v>
      </c>
      <c r="C29" s="7" t="s">
        <v>26</v>
      </c>
      <c r="D29" s="31">
        <v>36</v>
      </c>
      <c r="E29" s="31">
        <v>24</v>
      </c>
      <c r="F29" s="32">
        <v>6.54</v>
      </c>
      <c r="G29" s="26">
        <f>D29*E29*F29</f>
        <v>5650.56</v>
      </c>
    </row>
    <row r="30" spans="1:7" ht="12">
      <c r="A30" s="13"/>
      <c r="B30" s="34" t="s">
        <v>123</v>
      </c>
      <c r="C30" s="7"/>
      <c r="D30" s="26"/>
      <c r="E30" s="26"/>
      <c r="F30" s="27"/>
      <c r="G30" s="28">
        <f>G26+G27+G28+G29</f>
        <v>91098.54</v>
      </c>
    </row>
    <row r="31" spans="1:7" ht="14.25" customHeight="1">
      <c r="A31" s="13"/>
      <c r="B31" s="34" t="s">
        <v>130</v>
      </c>
      <c r="C31" s="7"/>
      <c r="D31" s="26"/>
      <c r="E31" s="26"/>
      <c r="F31" s="27"/>
      <c r="G31" s="28">
        <f>G30*1.18</f>
        <v>107496.27719999998</v>
      </c>
    </row>
    <row r="32" spans="1:7" ht="12">
      <c r="A32" s="13"/>
      <c r="B32" s="34" t="s">
        <v>125</v>
      </c>
      <c r="C32" s="7" t="s">
        <v>10</v>
      </c>
      <c r="D32" s="7"/>
      <c r="E32" s="26"/>
      <c r="F32" s="27"/>
      <c r="G32" s="28">
        <f>G31/C5/12</f>
        <v>1.3878940102875557</v>
      </c>
    </row>
    <row r="33" spans="1:7" ht="12" customHeight="1">
      <c r="A33" s="36" t="s">
        <v>13</v>
      </c>
      <c r="B33" s="37" t="s">
        <v>12</v>
      </c>
      <c r="C33" s="7" t="s">
        <v>10</v>
      </c>
      <c r="D33" s="31">
        <f>C5</f>
        <v>6454.4</v>
      </c>
      <c r="E33" s="26"/>
      <c r="F33" s="111">
        <v>1.09</v>
      </c>
      <c r="G33" s="28">
        <f>F33*D33*12</f>
        <v>84423.552</v>
      </c>
    </row>
    <row r="34" spans="1:7" ht="12" customHeight="1">
      <c r="A34" s="35" t="s">
        <v>15</v>
      </c>
      <c r="B34" s="37" t="s">
        <v>14</v>
      </c>
      <c r="C34" s="7" t="s">
        <v>10</v>
      </c>
      <c r="D34" s="31">
        <f>C5</f>
        <v>6454.4</v>
      </c>
      <c r="E34" s="26"/>
      <c r="F34" s="111">
        <v>0.12</v>
      </c>
      <c r="G34" s="28">
        <f>F34*D34*12</f>
        <v>9294.336</v>
      </c>
    </row>
    <row r="35" spans="1:7" ht="12" customHeight="1">
      <c r="A35" s="35" t="s">
        <v>17</v>
      </c>
      <c r="B35" s="37" t="s">
        <v>16</v>
      </c>
      <c r="C35" s="7"/>
      <c r="D35" s="26"/>
      <c r="E35" s="26"/>
      <c r="F35" s="27"/>
      <c r="G35" s="28"/>
    </row>
    <row r="36" spans="1:7" ht="12" customHeight="1">
      <c r="A36" s="13">
        <v>1</v>
      </c>
      <c r="B36" s="38" t="s">
        <v>131</v>
      </c>
      <c r="C36" s="39" t="s">
        <v>79</v>
      </c>
      <c r="D36" s="31">
        <v>306</v>
      </c>
      <c r="E36" s="31">
        <v>1</v>
      </c>
      <c r="F36" s="40">
        <v>1.72</v>
      </c>
      <c r="G36" s="26">
        <f>D36*E36*F36</f>
        <v>526.3199999999999</v>
      </c>
    </row>
    <row r="37" spans="1:7" ht="12">
      <c r="A37" s="13">
        <v>2</v>
      </c>
      <c r="B37" s="38" t="s">
        <v>132</v>
      </c>
      <c r="C37" s="41" t="s">
        <v>79</v>
      </c>
      <c r="D37" s="31">
        <v>306</v>
      </c>
      <c r="E37" s="31">
        <v>28</v>
      </c>
      <c r="F37" s="40">
        <v>0.14</v>
      </c>
      <c r="G37" s="26">
        <f aca="true" t="shared" si="1" ref="G37:G58">D37*E37*F37</f>
        <v>1199.5200000000002</v>
      </c>
    </row>
    <row r="38" spans="1:7" ht="13.5" customHeight="1">
      <c r="A38" s="13">
        <v>3</v>
      </c>
      <c r="B38" s="38" t="s">
        <v>133</v>
      </c>
      <c r="C38" s="41" t="s">
        <v>79</v>
      </c>
      <c r="D38" s="31">
        <v>306</v>
      </c>
      <c r="E38" s="31">
        <v>10</v>
      </c>
      <c r="F38" s="40">
        <v>0.69</v>
      </c>
      <c r="G38" s="26">
        <f t="shared" si="1"/>
        <v>2111.3999999999996</v>
      </c>
    </row>
    <row r="39" spans="1:7" ht="13.5" customHeight="1">
      <c r="A39" s="13">
        <v>4</v>
      </c>
      <c r="B39" s="38" t="s">
        <v>210</v>
      </c>
      <c r="C39" s="41" t="s">
        <v>79</v>
      </c>
      <c r="D39" s="31">
        <v>615</v>
      </c>
      <c r="E39" s="31">
        <v>12</v>
      </c>
      <c r="F39" s="40">
        <v>0.69</v>
      </c>
      <c r="G39" s="26">
        <f>D39*E39*F39</f>
        <v>5092.2</v>
      </c>
    </row>
    <row r="40" spans="1:7" ht="12">
      <c r="A40" s="13">
        <v>5</v>
      </c>
      <c r="B40" s="38" t="s">
        <v>134</v>
      </c>
      <c r="C40" s="41" t="s">
        <v>135</v>
      </c>
      <c r="D40" s="31">
        <v>7</v>
      </c>
      <c r="E40" s="31">
        <v>245</v>
      </c>
      <c r="F40" s="40">
        <v>3.28</v>
      </c>
      <c r="G40" s="26">
        <f t="shared" si="1"/>
        <v>5625.2</v>
      </c>
    </row>
    <row r="41" spans="1:7" ht="12">
      <c r="A41" s="13">
        <v>6</v>
      </c>
      <c r="B41" s="38" t="s">
        <v>136</v>
      </c>
      <c r="C41" s="41" t="s">
        <v>79</v>
      </c>
      <c r="D41" s="31">
        <v>2323</v>
      </c>
      <c r="E41" s="31">
        <v>1</v>
      </c>
      <c r="F41" s="40">
        <v>1.2</v>
      </c>
      <c r="G41" s="26">
        <f t="shared" si="1"/>
        <v>2787.6</v>
      </c>
    </row>
    <row r="42" spans="1:7" ht="12">
      <c r="A42" s="13">
        <v>7</v>
      </c>
      <c r="B42" s="38" t="s">
        <v>137</v>
      </c>
      <c r="C42" s="41" t="s">
        <v>79</v>
      </c>
      <c r="D42" s="31">
        <v>2323</v>
      </c>
      <c r="E42" s="31">
        <v>122</v>
      </c>
      <c r="F42" s="40">
        <v>0.06</v>
      </c>
      <c r="G42" s="26">
        <f t="shared" si="1"/>
        <v>17004.36</v>
      </c>
    </row>
    <row r="43" spans="1:7" ht="12">
      <c r="A43" s="13">
        <v>8</v>
      </c>
      <c r="B43" s="38" t="s">
        <v>138</v>
      </c>
      <c r="C43" s="41" t="s">
        <v>139</v>
      </c>
      <c r="D43" s="31">
        <v>0.5</v>
      </c>
      <c r="E43" s="31">
        <v>3</v>
      </c>
      <c r="F43" s="40">
        <v>11.29</v>
      </c>
      <c r="G43" s="26">
        <f t="shared" si="1"/>
        <v>16.935</v>
      </c>
    </row>
    <row r="44" spans="1:7" ht="13.5" customHeight="1">
      <c r="A44" s="13">
        <v>9</v>
      </c>
      <c r="B44" s="38" t="s">
        <v>140</v>
      </c>
      <c r="C44" s="41" t="s">
        <v>135</v>
      </c>
      <c r="D44" s="31">
        <v>8</v>
      </c>
      <c r="E44" s="31">
        <v>1</v>
      </c>
      <c r="F44" s="40">
        <v>2.37</v>
      </c>
      <c r="G44" s="26">
        <f t="shared" si="1"/>
        <v>18.96</v>
      </c>
    </row>
    <row r="45" spans="1:7" ht="13.5" customHeight="1">
      <c r="A45" s="13">
        <v>10</v>
      </c>
      <c r="B45" s="38" t="s">
        <v>141</v>
      </c>
      <c r="C45" s="41" t="s">
        <v>79</v>
      </c>
      <c r="D45" s="31">
        <v>822</v>
      </c>
      <c r="E45" s="31">
        <v>122</v>
      </c>
      <c r="F45" s="40">
        <v>0.14</v>
      </c>
      <c r="G45" s="26">
        <f t="shared" si="1"/>
        <v>14039.760000000002</v>
      </c>
    </row>
    <row r="46" spans="1:7" ht="13.5" customHeight="1">
      <c r="A46" s="13">
        <v>11</v>
      </c>
      <c r="B46" s="38" t="s">
        <v>142</v>
      </c>
      <c r="C46" s="41" t="s">
        <v>79</v>
      </c>
      <c r="D46" s="31">
        <v>40</v>
      </c>
      <c r="E46" s="31">
        <v>28</v>
      </c>
      <c r="F46" s="40">
        <v>0.14</v>
      </c>
      <c r="G46" s="26">
        <f t="shared" si="1"/>
        <v>156.8</v>
      </c>
    </row>
    <row r="47" spans="1:7" ht="12">
      <c r="A47" s="13">
        <v>12</v>
      </c>
      <c r="B47" s="38" t="s">
        <v>143</v>
      </c>
      <c r="C47" s="41" t="s">
        <v>79</v>
      </c>
      <c r="D47" s="31">
        <v>615</v>
      </c>
      <c r="E47" s="31">
        <v>25</v>
      </c>
      <c r="F47" s="40">
        <v>0.69</v>
      </c>
      <c r="G47" s="26">
        <f t="shared" si="1"/>
        <v>10608.75</v>
      </c>
    </row>
    <row r="48" spans="1:7" ht="12">
      <c r="A48" s="13">
        <v>13</v>
      </c>
      <c r="B48" s="38" t="s">
        <v>144</v>
      </c>
      <c r="C48" s="41" t="s">
        <v>139</v>
      </c>
      <c r="D48" s="31">
        <v>1.5</v>
      </c>
      <c r="E48" s="31">
        <v>36</v>
      </c>
      <c r="F48" s="40">
        <v>11.29</v>
      </c>
      <c r="G48" s="26">
        <f t="shared" si="1"/>
        <v>609.66</v>
      </c>
    </row>
    <row r="49" spans="1:7" ht="12">
      <c r="A49" s="13">
        <v>14</v>
      </c>
      <c r="B49" s="38" t="s">
        <v>145</v>
      </c>
      <c r="C49" s="41" t="s">
        <v>79</v>
      </c>
      <c r="D49" s="31">
        <v>615</v>
      </c>
      <c r="E49" s="31">
        <v>36</v>
      </c>
      <c r="F49" s="40">
        <v>0.15</v>
      </c>
      <c r="G49" s="26">
        <f t="shared" si="1"/>
        <v>3321</v>
      </c>
    </row>
    <row r="50" spans="1:7" ht="12">
      <c r="A50" s="13">
        <v>15</v>
      </c>
      <c r="B50" s="38" t="s">
        <v>146</v>
      </c>
      <c r="C50" s="41" t="s">
        <v>79</v>
      </c>
      <c r="D50" s="31">
        <v>40</v>
      </c>
      <c r="E50" s="31">
        <v>5</v>
      </c>
      <c r="F50" s="40">
        <v>2.02</v>
      </c>
      <c r="G50" s="26">
        <f t="shared" si="1"/>
        <v>404</v>
      </c>
    </row>
    <row r="51" spans="1:7" ht="12">
      <c r="A51" s="13">
        <v>16</v>
      </c>
      <c r="B51" s="38" t="s">
        <v>147</v>
      </c>
      <c r="C51" s="41" t="s">
        <v>79</v>
      </c>
      <c r="D51" s="31">
        <v>31</v>
      </c>
      <c r="E51" s="31">
        <v>2</v>
      </c>
      <c r="F51" s="40">
        <v>4.8</v>
      </c>
      <c r="G51" s="26">
        <f t="shared" si="1"/>
        <v>297.59999999999997</v>
      </c>
    </row>
    <row r="52" spans="1:7" ht="13.5" customHeight="1">
      <c r="A52" s="13">
        <v>17</v>
      </c>
      <c r="B52" s="38" t="s">
        <v>148</v>
      </c>
      <c r="C52" s="41" t="s">
        <v>79</v>
      </c>
      <c r="D52" s="31">
        <v>1392</v>
      </c>
      <c r="E52" s="31">
        <v>72</v>
      </c>
      <c r="F52" s="40">
        <v>0.06</v>
      </c>
      <c r="G52" s="26">
        <f t="shared" si="1"/>
        <v>6013.44</v>
      </c>
    </row>
    <row r="53" spans="1:7" ht="25.5" customHeight="1">
      <c r="A53" s="13">
        <v>18</v>
      </c>
      <c r="B53" s="42" t="s">
        <v>149</v>
      </c>
      <c r="C53" s="43" t="s">
        <v>139</v>
      </c>
      <c r="D53" s="31">
        <v>1.5</v>
      </c>
      <c r="E53" s="31">
        <v>1</v>
      </c>
      <c r="F53" s="44">
        <v>11.29</v>
      </c>
      <c r="G53" s="26">
        <f t="shared" si="1"/>
        <v>16.935</v>
      </c>
    </row>
    <row r="54" spans="1:7" ht="12.75" customHeight="1">
      <c r="A54" s="13">
        <v>19</v>
      </c>
      <c r="B54" s="45" t="s">
        <v>150</v>
      </c>
      <c r="C54" s="46" t="s">
        <v>151</v>
      </c>
      <c r="D54" s="31">
        <v>27.41</v>
      </c>
      <c r="E54" s="31">
        <v>3</v>
      </c>
      <c r="F54" s="47">
        <v>27.3</v>
      </c>
      <c r="G54" s="26">
        <f t="shared" si="1"/>
        <v>2244.8790000000004</v>
      </c>
    </row>
    <row r="55" spans="1:7" ht="24.75" customHeight="1">
      <c r="A55" s="13">
        <v>20</v>
      </c>
      <c r="B55" s="45" t="s">
        <v>152</v>
      </c>
      <c r="C55" s="46" t="s">
        <v>30</v>
      </c>
      <c r="D55" s="48">
        <v>1.384</v>
      </c>
      <c r="E55" s="31">
        <v>2</v>
      </c>
      <c r="F55" s="47">
        <v>666.64</v>
      </c>
      <c r="G55" s="26">
        <f t="shared" si="1"/>
        <v>1845.2595199999998</v>
      </c>
    </row>
    <row r="56" spans="1:7" ht="24">
      <c r="A56" s="13">
        <v>21</v>
      </c>
      <c r="B56" s="45" t="s">
        <v>153</v>
      </c>
      <c r="C56" s="46" t="s">
        <v>30</v>
      </c>
      <c r="D56" s="48">
        <v>1.384</v>
      </c>
      <c r="E56" s="31">
        <v>6</v>
      </c>
      <c r="F56" s="47">
        <v>506.11</v>
      </c>
      <c r="G56" s="26">
        <f t="shared" si="1"/>
        <v>4202.737439999999</v>
      </c>
    </row>
    <row r="57" spans="1:7" ht="24">
      <c r="A57" s="13">
        <v>22</v>
      </c>
      <c r="B57" s="45" t="s">
        <v>154</v>
      </c>
      <c r="C57" s="46" t="s">
        <v>30</v>
      </c>
      <c r="D57" s="48">
        <v>1.384</v>
      </c>
      <c r="E57" s="31">
        <v>5</v>
      </c>
      <c r="F57" s="47">
        <v>789.32</v>
      </c>
      <c r="G57" s="26">
        <f t="shared" si="1"/>
        <v>5462.0944</v>
      </c>
    </row>
    <row r="58" spans="1:7" ht="13.5" customHeight="1">
      <c r="A58" s="13">
        <v>23</v>
      </c>
      <c r="B58" s="49" t="s">
        <v>155</v>
      </c>
      <c r="C58" s="46" t="s">
        <v>65</v>
      </c>
      <c r="D58" s="31">
        <v>2.2</v>
      </c>
      <c r="E58" s="31">
        <v>1</v>
      </c>
      <c r="F58" s="50">
        <v>208.49</v>
      </c>
      <c r="G58" s="26">
        <f t="shared" si="1"/>
        <v>458.67800000000005</v>
      </c>
    </row>
    <row r="59" spans="1:7" ht="13.5" customHeight="1">
      <c r="A59" s="13"/>
      <c r="B59" s="34" t="s">
        <v>123</v>
      </c>
      <c r="C59" s="46" t="s">
        <v>103</v>
      </c>
      <c r="D59" s="26"/>
      <c r="E59" s="26"/>
      <c r="F59" s="51"/>
      <c r="G59" s="28">
        <f>SUM(G36:G58)</f>
        <v>84064.08836000001</v>
      </c>
    </row>
    <row r="60" spans="1:7" ht="14.25" customHeight="1">
      <c r="A60" s="13"/>
      <c r="B60" s="34" t="s">
        <v>130</v>
      </c>
      <c r="C60" s="46"/>
      <c r="D60" s="26"/>
      <c r="E60" s="26"/>
      <c r="F60" s="51"/>
      <c r="G60" s="28">
        <f>G59*1.18</f>
        <v>99195.6242648</v>
      </c>
    </row>
    <row r="61" spans="1:7" ht="12">
      <c r="A61" s="52"/>
      <c r="B61" s="34" t="s">
        <v>125</v>
      </c>
      <c r="C61" s="7" t="s">
        <v>10</v>
      </c>
      <c r="D61" s="26"/>
      <c r="E61" s="26"/>
      <c r="F61" s="51"/>
      <c r="G61" s="28">
        <f>G60/C5/12</f>
        <v>1.2807235408506858</v>
      </c>
    </row>
    <row r="62" spans="1:7" ht="12">
      <c r="A62" s="36" t="s">
        <v>105</v>
      </c>
      <c r="B62" s="37" t="s">
        <v>18</v>
      </c>
      <c r="C62" s="7" t="s">
        <v>156</v>
      </c>
      <c r="D62" s="53">
        <v>1799</v>
      </c>
      <c r="E62" s="26"/>
      <c r="F62" s="27">
        <v>0.68</v>
      </c>
      <c r="G62" s="28">
        <f>F62*D62*12</f>
        <v>14679.840000000002</v>
      </c>
    </row>
    <row r="63" spans="1:7" ht="13.5" customHeight="1">
      <c r="A63" s="22"/>
      <c r="B63" s="54"/>
      <c r="C63" s="7" t="s">
        <v>10</v>
      </c>
      <c r="D63" s="26"/>
      <c r="E63" s="26"/>
      <c r="F63" s="7"/>
      <c r="G63" s="55">
        <f>G62/C5/12</f>
        <v>0.1895327218641547</v>
      </c>
    </row>
    <row r="64" spans="1:7" ht="13.5" customHeight="1">
      <c r="A64" s="22" t="s">
        <v>157</v>
      </c>
      <c r="B64" s="56" t="s">
        <v>23</v>
      </c>
      <c r="C64" s="27"/>
      <c r="D64" s="9" t="s">
        <v>158</v>
      </c>
      <c r="E64" s="9"/>
      <c r="F64" s="7"/>
      <c r="G64" s="10"/>
    </row>
    <row r="65" spans="1:7" ht="12">
      <c r="A65" s="22" t="s">
        <v>159</v>
      </c>
      <c r="B65" s="57" t="s">
        <v>24</v>
      </c>
      <c r="C65" s="58"/>
      <c r="D65" s="9"/>
      <c r="E65" s="9"/>
      <c r="F65" s="7"/>
      <c r="G65" s="10"/>
    </row>
    <row r="66" spans="1:7" ht="12.75" customHeight="1">
      <c r="A66" s="59">
        <v>1</v>
      </c>
      <c r="B66" s="60" t="s">
        <v>25</v>
      </c>
      <c r="C66" s="61" t="s">
        <v>26</v>
      </c>
      <c r="D66" s="62">
        <v>200</v>
      </c>
      <c r="E66" s="61"/>
      <c r="F66" s="63">
        <v>23.74</v>
      </c>
      <c r="G66" s="64">
        <f>D66*F66</f>
        <v>4748</v>
      </c>
    </row>
    <row r="67" spans="1:7" ht="12">
      <c r="A67" s="59">
        <v>2</v>
      </c>
      <c r="B67" s="60" t="s">
        <v>27</v>
      </c>
      <c r="C67" s="61" t="s">
        <v>26</v>
      </c>
      <c r="D67" s="62"/>
      <c r="E67" s="61"/>
      <c r="F67" s="63">
        <v>62.95</v>
      </c>
      <c r="G67" s="64">
        <f aca="true" t="shared" si="2" ref="G67:G80">D67*F67</f>
        <v>0</v>
      </c>
    </row>
    <row r="68" spans="1:7" ht="13.5" customHeight="1">
      <c r="A68" s="65">
        <v>3</v>
      </c>
      <c r="B68" s="66" t="s">
        <v>160</v>
      </c>
      <c r="C68" s="61" t="s">
        <v>161</v>
      </c>
      <c r="D68" s="62">
        <v>136</v>
      </c>
      <c r="E68" s="61"/>
      <c r="F68" s="63">
        <v>12.64</v>
      </c>
      <c r="G68" s="64">
        <f t="shared" si="2"/>
        <v>1719.04</v>
      </c>
    </row>
    <row r="69" spans="1:7" ht="13.5" customHeight="1">
      <c r="A69" s="59">
        <v>4</v>
      </c>
      <c r="B69" s="66" t="s">
        <v>28</v>
      </c>
      <c r="C69" s="61" t="s">
        <v>29</v>
      </c>
      <c r="D69" s="62">
        <v>136</v>
      </c>
      <c r="E69" s="61"/>
      <c r="F69" s="63">
        <v>12.64</v>
      </c>
      <c r="G69" s="64">
        <f t="shared" si="2"/>
        <v>1719.04</v>
      </c>
    </row>
    <row r="70" spans="1:7" ht="24">
      <c r="A70" s="59">
        <v>5</v>
      </c>
      <c r="B70" s="60" t="s">
        <v>162</v>
      </c>
      <c r="C70" s="61" t="s">
        <v>30</v>
      </c>
      <c r="D70" s="67">
        <v>1.799</v>
      </c>
      <c r="E70" s="61"/>
      <c r="F70" s="63">
        <v>1264.03</v>
      </c>
      <c r="G70" s="64">
        <f t="shared" si="2"/>
        <v>2273.98997</v>
      </c>
    </row>
    <row r="71" spans="1:7" ht="13.5" customHeight="1">
      <c r="A71" s="65">
        <v>6</v>
      </c>
      <c r="B71" s="68" t="s">
        <v>31</v>
      </c>
      <c r="C71" s="61" t="s">
        <v>32</v>
      </c>
      <c r="D71" s="62">
        <v>0.45</v>
      </c>
      <c r="E71" s="61"/>
      <c r="F71" s="63">
        <v>1422.03</v>
      </c>
      <c r="G71" s="64">
        <f t="shared" si="2"/>
        <v>639.9135</v>
      </c>
    </row>
    <row r="72" spans="1:7" ht="14.25" customHeight="1">
      <c r="A72" s="59">
        <v>7</v>
      </c>
      <c r="B72" s="60" t="s">
        <v>33</v>
      </c>
      <c r="C72" s="61" t="s">
        <v>34</v>
      </c>
      <c r="D72" s="62">
        <v>2</v>
      </c>
      <c r="E72" s="61"/>
      <c r="F72" s="63">
        <v>15.33</v>
      </c>
      <c r="G72" s="64">
        <f t="shared" si="2"/>
        <v>30.66</v>
      </c>
    </row>
    <row r="73" spans="1:7" ht="14.25" customHeight="1">
      <c r="A73" s="59">
        <v>8</v>
      </c>
      <c r="B73" s="60" t="s">
        <v>163</v>
      </c>
      <c r="C73" s="61" t="s">
        <v>35</v>
      </c>
      <c r="D73" s="61"/>
      <c r="E73" s="61"/>
      <c r="F73" s="63">
        <v>126.01</v>
      </c>
      <c r="G73" s="64">
        <f t="shared" si="2"/>
        <v>0</v>
      </c>
    </row>
    <row r="74" spans="1:7" ht="12" customHeight="1">
      <c r="A74" s="59">
        <v>9</v>
      </c>
      <c r="B74" s="60" t="s">
        <v>164</v>
      </c>
      <c r="C74" s="61" t="s">
        <v>36</v>
      </c>
      <c r="D74" s="61"/>
      <c r="E74" s="61"/>
      <c r="F74" s="63">
        <v>25.81</v>
      </c>
      <c r="G74" s="64">
        <f t="shared" si="2"/>
        <v>0</v>
      </c>
    </row>
    <row r="75" spans="1:7" ht="12" customHeight="1">
      <c r="A75" s="59">
        <v>10</v>
      </c>
      <c r="B75" s="60" t="s">
        <v>165</v>
      </c>
      <c r="C75" s="61" t="s">
        <v>26</v>
      </c>
      <c r="D75" s="61"/>
      <c r="E75" s="61"/>
      <c r="F75" s="63">
        <v>79</v>
      </c>
      <c r="G75" s="64">
        <f t="shared" si="2"/>
        <v>0</v>
      </c>
    </row>
    <row r="76" spans="1:7" ht="12">
      <c r="A76" s="59">
        <v>11</v>
      </c>
      <c r="B76" s="69" t="s">
        <v>38</v>
      </c>
      <c r="C76" s="61" t="s">
        <v>39</v>
      </c>
      <c r="D76" s="70">
        <v>2</v>
      </c>
      <c r="E76" s="61"/>
      <c r="F76" s="71">
        <v>342.87</v>
      </c>
      <c r="G76" s="64">
        <f>D76*F76</f>
        <v>685.74</v>
      </c>
    </row>
    <row r="77" spans="1:7" ht="12.75" customHeight="1">
      <c r="A77" s="72">
        <v>12</v>
      </c>
      <c r="B77" s="60" t="s">
        <v>166</v>
      </c>
      <c r="C77" s="61" t="s">
        <v>61</v>
      </c>
      <c r="D77" s="62">
        <v>14.04</v>
      </c>
      <c r="E77" s="61"/>
      <c r="F77" s="63">
        <v>34.6</v>
      </c>
      <c r="G77" s="64">
        <f t="shared" si="2"/>
        <v>485.784</v>
      </c>
    </row>
    <row r="78" spans="1:7" ht="12">
      <c r="A78" s="59">
        <v>13</v>
      </c>
      <c r="B78" s="60" t="s">
        <v>167</v>
      </c>
      <c r="C78" s="61" t="s">
        <v>26</v>
      </c>
      <c r="D78" s="62">
        <v>2</v>
      </c>
      <c r="E78" s="61"/>
      <c r="F78" s="63">
        <v>662.03</v>
      </c>
      <c r="G78" s="64">
        <f t="shared" si="2"/>
        <v>1324.06</v>
      </c>
    </row>
    <row r="79" spans="1:7" ht="14.25" customHeight="1">
      <c r="A79" s="59">
        <v>14</v>
      </c>
      <c r="B79" s="69" t="s">
        <v>168</v>
      </c>
      <c r="C79" s="61" t="s">
        <v>26</v>
      </c>
      <c r="D79" s="62">
        <v>45</v>
      </c>
      <c r="E79" s="61"/>
      <c r="F79" s="63">
        <v>3.79</v>
      </c>
      <c r="G79" s="64">
        <f t="shared" si="2"/>
        <v>170.55</v>
      </c>
    </row>
    <row r="80" spans="1:7" ht="12">
      <c r="A80" s="72">
        <v>15</v>
      </c>
      <c r="B80" s="60" t="s">
        <v>169</v>
      </c>
      <c r="C80" s="61" t="s">
        <v>37</v>
      </c>
      <c r="D80" s="62">
        <v>0</v>
      </c>
      <c r="E80" s="61"/>
      <c r="F80" s="63">
        <v>20</v>
      </c>
      <c r="G80" s="64">
        <f t="shared" si="2"/>
        <v>0</v>
      </c>
    </row>
    <row r="81" spans="1:7" ht="12">
      <c r="A81" s="66"/>
      <c r="B81" s="73" t="s">
        <v>123</v>
      </c>
      <c r="C81" s="61"/>
      <c r="D81" s="74"/>
      <c r="E81" s="74"/>
      <c r="F81" s="75"/>
      <c r="G81" s="75">
        <f>SUM(G66:G80)</f>
        <v>13796.777469999999</v>
      </c>
    </row>
    <row r="82" spans="1:7" ht="12">
      <c r="A82" s="66"/>
      <c r="B82" s="73" t="s">
        <v>170</v>
      </c>
      <c r="C82" s="76"/>
      <c r="D82" s="77"/>
      <c r="E82" s="77"/>
      <c r="F82" s="78"/>
      <c r="G82" s="78">
        <f>G81*1.15</f>
        <v>15866.294090499998</v>
      </c>
    </row>
    <row r="83" spans="1:7" ht="12">
      <c r="A83" s="66"/>
      <c r="B83" s="73" t="s">
        <v>130</v>
      </c>
      <c r="C83" s="79"/>
      <c r="D83" s="79"/>
      <c r="E83" s="79"/>
      <c r="F83" s="80"/>
      <c r="G83" s="81">
        <f>G82*1.18</f>
        <v>18722.227026789995</v>
      </c>
    </row>
    <row r="84" spans="1:7" ht="12">
      <c r="A84" s="66"/>
      <c r="B84" s="33" t="s">
        <v>125</v>
      </c>
      <c r="C84" s="7" t="s">
        <v>10</v>
      </c>
      <c r="D84" s="10"/>
      <c r="E84" s="10"/>
      <c r="F84" s="10"/>
      <c r="G84" s="55">
        <f>G83/C5/12</f>
        <v>0.241724340847458</v>
      </c>
    </row>
    <row r="85" spans="1:7" ht="14.25" customHeight="1">
      <c r="A85" s="22" t="s">
        <v>171</v>
      </c>
      <c r="B85" s="82" t="s">
        <v>40</v>
      </c>
      <c r="C85" s="83"/>
      <c r="D85" s="9" t="s">
        <v>158</v>
      </c>
      <c r="E85" s="10"/>
      <c r="F85" s="84"/>
      <c r="G85" s="10"/>
    </row>
    <row r="86" spans="1:7" ht="12.75" customHeight="1">
      <c r="A86" s="66">
        <v>1</v>
      </c>
      <c r="B86" s="85" t="s">
        <v>41</v>
      </c>
      <c r="C86" s="86" t="s">
        <v>42</v>
      </c>
      <c r="D86" s="87">
        <v>13.8</v>
      </c>
      <c r="E86" s="88"/>
      <c r="F86" s="89">
        <v>632.01</v>
      </c>
      <c r="G86" s="90">
        <f>D86*F86</f>
        <v>8721.738000000001</v>
      </c>
    </row>
    <row r="87" spans="1:7" ht="14.25" customHeight="1">
      <c r="A87" s="66">
        <v>2</v>
      </c>
      <c r="B87" s="85" t="s">
        <v>43</v>
      </c>
      <c r="C87" s="86" t="s">
        <v>44</v>
      </c>
      <c r="D87" s="89">
        <v>6</v>
      </c>
      <c r="E87" s="88"/>
      <c r="F87" s="89">
        <v>237.65</v>
      </c>
      <c r="G87" s="90">
        <f aca="true" t="shared" si="3" ref="G87:G104">D87*F87</f>
        <v>1425.9</v>
      </c>
    </row>
    <row r="88" spans="1:7" ht="13.5" customHeight="1">
      <c r="A88" s="66">
        <v>3</v>
      </c>
      <c r="B88" s="85" t="s">
        <v>45</v>
      </c>
      <c r="C88" s="86" t="s">
        <v>44</v>
      </c>
      <c r="D88" s="89">
        <v>4</v>
      </c>
      <c r="E88" s="88"/>
      <c r="F88" s="89">
        <v>264.4</v>
      </c>
      <c r="G88" s="90">
        <f t="shared" si="3"/>
        <v>1057.6</v>
      </c>
    </row>
    <row r="89" spans="1:7" ht="13.5" customHeight="1">
      <c r="A89" s="66">
        <v>4</v>
      </c>
      <c r="B89" s="85" t="s">
        <v>172</v>
      </c>
      <c r="C89" s="86" t="s">
        <v>46</v>
      </c>
      <c r="D89" s="89">
        <v>20</v>
      </c>
      <c r="E89" s="88"/>
      <c r="F89" s="89">
        <v>23.9</v>
      </c>
      <c r="G89" s="90">
        <f t="shared" si="3"/>
        <v>478</v>
      </c>
    </row>
    <row r="90" spans="1:7" ht="12">
      <c r="A90" s="66">
        <v>5</v>
      </c>
      <c r="B90" s="85" t="s">
        <v>47</v>
      </c>
      <c r="C90" s="86" t="s">
        <v>48</v>
      </c>
      <c r="D90" s="89">
        <v>50</v>
      </c>
      <c r="E90" s="88"/>
      <c r="F90" s="89">
        <v>44.44</v>
      </c>
      <c r="G90" s="90">
        <f t="shared" si="3"/>
        <v>2222</v>
      </c>
    </row>
    <row r="91" spans="1:7" ht="12" customHeight="1">
      <c r="A91" s="66">
        <v>6</v>
      </c>
      <c r="B91" s="85" t="s">
        <v>49</v>
      </c>
      <c r="C91" s="86" t="s">
        <v>50</v>
      </c>
      <c r="D91" s="89"/>
      <c r="E91" s="88"/>
      <c r="F91" s="89">
        <v>222.42</v>
      </c>
      <c r="G91" s="90">
        <f t="shared" si="3"/>
        <v>0</v>
      </c>
    </row>
    <row r="92" spans="1:7" ht="14.25" customHeight="1">
      <c r="A92" s="66">
        <v>7</v>
      </c>
      <c r="B92" s="85" t="s">
        <v>51</v>
      </c>
      <c r="C92" s="86" t="s">
        <v>52</v>
      </c>
      <c r="D92" s="89">
        <v>13</v>
      </c>
      <c r="E92" s="88"/>
      <c r="F92" s="89">
        <v>152.63</v>
      </c>
      <c r="G92" s="90">
        <f t="shared" si="3"/>
        <v>1984.19</v>
      </c>
    </row>
    <row r="93" spans="1:7" ht="12.75" customHeight="1">
      <c r="A93" s="66">
        <v>8</v>
      </c>
      <c r="B93" s="85" t="s">
        <v>53</v>
      </c>
      <c r="C93" s="86" t="s">
        <v>46</v>
      </c>
      <c r="D93" s="89">
        <v>10</v>
      </c>
      <c r="E93" s="88"/>
      <c r="F93" s="89">
        <v>116.62</v>
      </c>
      <c r="G93" s="90">
        <f t="shared" si="3"/>
        <v>1166.2</v>
      </c>
    </row>
    <row r="94" spans="1:7" ht="12.75" customHeight="1">
      <c r="A94" s="66">
        <v>9</v>
      </c>
      <c r="B94" s="85" t="s">
        <v>54</v>
      </c>
      <c r="C94" s="86" t="s">
        <v>46</v>
      </c>
      <c r="D94" s="89">
        <v>2</v>
      </c>
      <c r="E94" s="88"/>
      <c r="F94" s="89">
        <v>119.06</v>
      </c>
      <c r="G94" s="90">
        <f t="shared" si="3"/>
        <v>238.12</v>
      </c>
    </row>
    <row r="95" spans="1:7" ht="12">
      <c r="A95" s="66">
        <v>10</v>
      </c>
      <c r="B95" s="85" t="s">
        <v>55</v>
      </c>
      <c r="C95" s="86" t="s">
        <v>56</v>
      </c>
      <c r="D95" s="89">
        <v>20</v>
      </c>
      <c r="E95" s="88"/>
      <c r="F95" s="89">
        <v>91.64</v>
      </c>
      <c r="G95" s="90">
        <f t="shared" si="3"/>
        <v>1832.8</v>
      </c>
    </row>
    <row r="96" spans="1:7" ht="13.5" customHeight="1">
      <c r="A96" s="66">
        <v>11</v>
      </c>
      <c r="B96" s="85" t="s">
        <v>57</v>
      </c>
      <c r="C96" s="86" t="s">
        <v>58</v>
      </c>
      <c r="D96" s="89">
        <v>30</v>
      </c>
      <c r="E96" s="88"/>
      <c r="F96" s="89">
        <v>148.11</v>
      </c>
      <c r="G96" s="90">
        <f t="shared" si="3"/>
        <v>4443.3</v>
      </c>
    </row>
    <row r="97" spans="1:7" ht="12">
      <c r="A97" s="66">
        <v>12</v>
      </c>
      <c r="B97" s="85" t="s">
        <v>59</v>
      </c>
      <c r="C97" s="86" t="s">
        <v>56</v>
      </c>
      <c r="D97" s="89">
        <v>6</v>
      </c>
      <c r="E97" s="88"/>
      <c r="F97" s="89">
        <v>260.47</v>
      </c>
      <c r="G97" s="90">
        <f t="shared" si="3"/>
        <v>1562.8200000000002</v>
      </c>
    </row>
    <row r="98" spans="1:7" ht="24" customHeight="1">
      <c r="A98" s="66">
        <v>13</v>
      </c>
      <c r="B98" s="85" t="s">
        <v>173</v>
      </c>
      <c r="C98" s="86" t="s">
        <v>60</v>
      </c>
      <c r="D98" s="87">
        <v>0.0025</v>
      </c>
      <c r="E98" s="88"/>
      <c r="F98" s="89">
        <v>101100.44</v>
      </c>
      <c r="G98" s="90">
        <f t="shared" si="3"/>
        <v>252.7511</v>
      </c>
    </row>
    <row r="99" spans="1:7" ht="12">
      <c r="A99" s="66">
        <v>14</v>
      </c>
      <c r="B99" s="85" t="s">
        <v>62</v>
      </c>
      <c r="C99" s="86" t="s">
        <v>208</v>
      </c>
      <c r="D99" s="89">
        <v>12</v>
      </c>
      <c r="E99" s="88"/>
      <c r="F99" s="89">
        <v>47.4</v>
      </c>
      <c r="G99" s="90">
        <f t="shared" si="3"/>
        <v>568.8</v>
      </c>
    </row>
    <row r="100" spans="1:7" ht="12">
      <c r="A100" s="66">
        <v>15</v>
      </c>
      <c r="B100" s="85" t="s">
        <v>63</v>
      </c>
      <c r="C100" s="86" t="s">
        <v>61</v>
      </c>
      <c r="D100" s="89">
        <v>150</v>
      </c>
      <c r="E100" s="88"/>
      <c r="F100" s="89">
        <v>43.04</v>
      </c>
      <c r="G100" s="90">
        <f t="shared" si="3"/>
        <v>6456</v>
      </c>
    </row>
    <row r="101" spans="1:7" ht="14.25" customHeight="1">
      <c r="A101" s="66">
        <v>16</v>
      </c>
      <c r="B101" s="85" t="s">
        <v>64</v>
      </c>
      <c r="C101" s="86" t="s">
        <v>56</v>
      </c>
      <c r="D101" s="89">
        <v>1</v>
      </c>
      <c r="E101" s="88"/>
      <c r="F101" s="89">
        <v>80.58</v>
      </c>
      <c r="G101" s="90">
        <f t="shared" si="3"/>
        <v>80.58</v>
      </c>
    </row>
    <row r="102" spans="1:7" ht="12">
      <c r="A102" s="66">
        <v>17</v>
      </c>
      <c r="B102" s="85" t="s">
        <v>66</v>
      </c>
      <c r="C102" s="86" t="s">
        <v>65</v>
      </c>
      <c r="D102" s="89">
        <v>1.18</v>
      </c>
      <c r="E102" s="88"/>
      <c r="F102" s="89">
        <v>302.02</v>
      </c>
      <c r="G102" s="90">
        <f t="shared" si="3"/>
        <v>356.38359999999994</v>
      </c>
    </row>
    <row r="103" spans="1:7" ht="13.5" customHeight="1">
      <c r="A103" s="66">
        <v>18</v>
      </c>
      <c r="B103" s="85" t="s">
        <v>174</v>
      </c>
      <c r="C103" s="86" t="s">
        <v>50</v>
      </c>
      <c r="D103" s="89">
        <v>185</v>
      </c>
      <c r="E103" s="88"/>
      <c r="F103" s="89">
        <v>52.68</v>
      </c>
      <c r="G103" s="90">
        <f t="shared" si="3"/>
        <v>9745.8</v>
      </c>
    </row>
    <row r="104" spans="1:7" ht="12.75" customHeight="1">
      <c r="A104" s="66">
        <v>19</v>
      </c>
      <c r="B104" s="85" t="s">
        <v>175</v>
      </c>
      <c r="C104" s="86" t="s">
        <v>61</v>
      </c>
      <c r="D104" s="89">
        <v>150</v>
      </c>
      <c r="E104" s="88"/>
      <c r="F104" s="89">
        <v>7.12</v>
      </c>
      <c r="G104" s="90">
        <f t="shared" si="3"/>
        <v>1068</v>
      </c>
    </row>
    <row r="105" spans="1:7" ht="12.75" customHeight="1">
      <c r="A105" s="66"/>
      <c r="B105" s="33" t="s">
        <v>123</v>
      </c>
      <c r="C105" s="46"/>
      <c r="D105" s="46"/>
      <c r="E105" s="46"/>
      <c r="F105" s="46"/>
      <c r="G105" s="90">
        <f>SUM(G86:G104)</f>
        <v>43660.98269999999</v>
      </c>
    </row>
    <row r="106" spans="1:7" ht="12.75" customHeight="1">
      <c r="A106" s="66"/>
      <c r="B106" s="73" t="s">
        <v>170</v>
      </c>
      <c r="C106" s="46"/>
      <c r="D106" s="46"/>
      <c r="E106" s="46"/>
      <c r="F106" s="46"/>
      <c r="G106" s="90">
        <f>G105*1.15</f>
        <v>50210.13010499999</v>
      </c>
    </row>
    <row r="107" spans="1:7" ht="12" customHeight="1">
      <c r="A107" s="66"/>
      <c r="B107" s="73" t="s">
        <v>130</v>
      </c>
      <c r="C107" s="46"/>
      <c r="D107" s="46"/>
      <c r="E107" s="46"/>
      <c r="F107" s="46"/>
      <c r="G107" s="91">
        <f>G106*1.18</f>
        <v>59247.95352389998</v>
      </c>
    </row>
    <row r="108" spans="1:7" ht="13.5" customHeight="1">
      <c r="A108" s="66"/>
      <c r="B108" s="33" t="s">
        <v>125</v>
      </c>
      <c r="C108" s="7" t="s">
        <v>10</v>
      </c>
      <c r="D108" s="46"/>
      <c r="E108" s="46"/>
      <c r="F108" s="46"/>
      <c r="G108" s="91">
        <f>G107/C5/12</f>
        <v>0.7649556055287864</v>
      </c>
    </row>
    <row r="109" spans="1:7" ht="12">
      <c r="A109" s="22" t="s">
        <v>176</v>
      </c>
      <c r="B109" s="82" t="s">
        <v>67</v>
      </c>
      <c r="C109" s="86"/>
      <c r="D109" s="9"/>
      <c r="E109" s="92"/>
      <c r="F109" s="92"/>
      <c r="G109" s="46"/>
    </row>
    <row r="110" spans="1:7" ht="14.25" customHeight="1">
      <c r="A110" s="66">
        <v>1</v>
      </c>
      <c r="B110" s="85" t="s">
        <v>68</v>
      </c>
      <c r="C110" s="86" t="s">
        <v>42</v>
      </c>
      <c r="D110" s="89">
        <v>16.45</v>
      </c>
      <c r="E110" s="88"/>
      <c r="F110" s="89">
        <v>632.01</v>
      </c>
      <c r="G110" s="90">
        <f>D110*F110</f>
        <v>10396.564499999999</v>
      </c>
    </row>
    <row r="111" spans="1:7" ht="24">
      <c r="A111" s="66">
        <v>2</v>
      </c>
      <c r="B111" s="85" t="s">
        <v>69</v>
      </c>
      <c r="C111" s="86" t="s">
        <v>70</v>
      </c>
      <c r="D111" s="89">
        <v>6</v>
      </c>
      <c r="E111" s="88"/>
      <c r="F111" s="89">
        <v>1387.16</v>
      </c>
      <c r="G111" s="90">
        <f aca="true" t="shared" si="4" ref="G111:G120">D111*F111</f>
        <v>8322.960000000001</v>
      </c>
    </row>
    <row r="112" spans="1:7" ht="12">
      <c r="A112" s="66">
        <v>3</v>
      </c>
      <c r="B112" s="85" t="s">
        <v>71</v>
      </c>
      <c r="C112" s="86" t="s">
        <v>70</v>
      </c>
      <c r="D112" s="89">
        <v>21</v>
      </c>
      <c r="E112" s="88"/>
      <c r="F112" s="89">
        <v>186.44</v>
      </c>
      <c r="G112" s="90">
        <f t="shared" si="4"/>
        <v>3915.24</v>
      </c>
    </row>
    <row r="113" spans="1:7" ht="12">
      <c r="A113" s="66">
        <v>4</v>
      </c>
      <c r="B113" s="85" t="s">
        <v>72</v>
      </c>
      <c r="C113" s="86" t="s">
        <v>73</v>
      </c>
      <c r="D113" s="89">
        <v>24</v>
      </c>
      <c r="E113" s="88"/>
      <c r="F113" s="89">
        <v>88.48</v>
      </c>
      <c r="G113" s="90">
        <f t="shared" si="4"/>
        <v>2123.52</v>
      </c>
    </row>
    <row r="114" spans="1:7" ht="12">
      <c r="A114" s="66">
        <v>5</v>
      </c>
      <c r="B114" s="85" t="s">
        <v>74</v>
      </c>
      <c r="C114" s="86" t="s">
        <v>56</v>
      </c>
      <c r="D114" s="89">
        <v>25</v>
      </c>
      <c r="E114" s="88"/>
      <c r="F114" s="89">
        <v>41.17</v>
      </c>
      <c r="G114" s="90">
        <f t="shared" si="4"/>
        <v>1029.25</v>
      </c>
    </row>
    <row r="115" spans="1:7" ht="12">
      <c r="A115" s="66">
        <v>6</v>
      </c>
      <c r="B115" s="85" t="s">
        <v>75</v>
      </c>
      <c r="C115" s="86" t="s">
        <v>56</v>
      </c>
      <c r="D115" s="89">
        <v>18</v>
      </c>
      <c r="E115" s="88"/>
      <c r="F115" s="89">
        <v>237.09</v>
      </c>
      <c r="G115" s="90">
        <f t="shared" si="4"/>
        <v>4267.62</v>
      </c>
    </row>
    <row r="116" spans="1:7" ht="14.25" customHeight="1">
      <c r="A116" s="66">
        <v>7</v>
      </c>
      <c r="B116" s="85" t="s">
        <v>76</v>
      </c>
      <c r="C116" s="86" t="s">
        <v>56</v>
      </c>
      <c r="D116" s="89">
        <v>0</v>
      </c>
      <c r="E116" s="88"/>
      <c r="F116" s="89">
        <v>169.65</v>
      </c>
      <c r="G116" s="90">
        <f t="shared" si="4"/>
        <v>0</v>
      </c>
    </row>
    <row r="117" spans="1:7" ht="12.75" customHeight="1">
      <c r="A117" s="66">
        <v>8</v>
      </c>
      <c r="B117" s="85" t="s">
        <v>77</v>
      </c>
      <c r="C117" s="86" t="s">
        <v>56</v>
      </c>
      <c r="D117" s="89">
        <v>18</v>
      </c>
      <c r="E117" s="88"/>
      <c r="F117" s="89">
        <v>47.87</v>
      </c>
      <c r="G117" s="90">
        <f t="shared" si="4"/>
        <v>861.66</v>
      </c>
    </row>
    <row r="118" spans="1:7" ht="13.5" customHeight="1">
      <c r="A118" s="66">
        <v>9</v>
      </c>
      <c r="B118" s="85" t="s">
        <v>78</v>
      </c>
      <c r="C118" s="86" t="s">
        <v>56</v>
      </c>
      <c r="D118" s="89">
        <v>2</v>
      </c>
      <c r="E118" s="88"/>
      <c r="F118" s="89">
        <v>210.53</v>
      </c>
      <c r="G118" s="90">
        <f t="shared" si="4"/>
        <v>421.06</v>
      </c>
    </row>
    <row r="119" spans="1:7" ht="12">
      <c r="A119" s="66">
        <v>10</v>
      </c>
      <c r="B119" s="85" t="s">
        <v>80</v>
      </c>
      <c r="C119" s="86" t="s">
        <v>56</v>
      </c>
      <c r="D119" s="89">
        <v>0</v>
      </c>
      <c r="E119" s="88"/>
      <c r="F119" s="89">
        <v>53.72</v>
      </c>
      <c r="G119" s="90">
        <f t="shared" si="4"/>
        <v>0</v>
      </c>
    </row>
    <row r="120" spans="1:7" ht="12" customHeight="1">
      <c r="A120" s="66">
        <v>11</v>
      </c>
      <c r="B120" s="85" t="s">
        <v>81</v>
      </c>
      <c r="C120" s="86" t="s">
        <v>65</v>
      </c>
      <c r="D120" s="89">
        <v>25.2</v>
      </c>
      <c r="E120" s="88"/>
      <c r="F120" s="89">
        <v>46</v>
      </c>
      <c r="G120" s="90">
        <f t="shared" si="4"/>
        <v>1159.2</v>
      </c>
    </row>
    <row r="121" spans="1:7" ht="12">
      <c r="A121" s="66"/>
      <c r="B121" s="33" t="s">
        <v>123</v>
      </c>
      <c r="C121" s="46"/>
      <c r="D121" s="46"/>
      <c r="E121" s="46"/>
      <c r="F121" s="46"/>
      <c r="G121" s="91">
        <f>SUM(G110:G120)</f>
        <v>32497.0745</v>
      </c>
    </row>
    <row r="122" spans="1:7" ht="13.5" customHeight="1">
      <c r="A122" s="66"/>
      <c r="B122" s="73" t="s">
        <v>170</v>
      </c>
      <c r="C122" s="46"/>
      <c r="D122" s="46"/>
      <c r="E122" s="46"/>
      <c r="F122" s="46"/>
      <c r="G122" s="91">
        <f>G121*1.15</f>
        <v>37371.635675</v>
      </c>
    </row>
    <row r="123" spans="1:7" ht="12">
      <c r="A123" s="66"/>
      <c r="B123" s="73" t="s">
        <v>130</v>
      </c>
      <c r="C123" s="46"/>
      <c r="D123" s="46"/>
      <c r="E123" s="46"/>
      <c r="F123" s="46"/>
      <c r="G123" s="91">
        <f>G122*1.18</f>
        <v>44098.53009649999</v>
      </c>
    </row>
    <row r="124" spans="1:7" ht="12.75" customHeight="1">
      <c r="A124" s="66"/>
      <c r="B124" s="33" t="s">
        <v>125</v>
      </c>
      <c r="C124" s="7" t="s">
        <v>10</v>
      </c>
      <c r="D124" s="46"/>
      <c r="E124" s="46"/>
      <c r="F124" s="46"/>
      <c r="G124" s="91">
        <f>G123/C5/12</f>
        <v>0.5693600502047698</v>
      </c>
    </row>
    <row r="125" spans="1:7" ht="24">
      <c r="A125" s="22" t="s">
        <v>177</v>
      </c>
      <c r="B125" s="93" t="s">
        <v>178</v>
      </c>
      <c r="C125" s="27"/>
      <c r="D125" s="9"/>
      <c r="E125" s="46"/>
      <c r="F125" s="46"/>
      <c r="G125" s="91"/>
    </row>
    <row r="126" spans="1:7" ht="24" customHeight="1">
      <c r="A126" s="10">
        <v>1</v>
      </c>
      <c r="B126" s="60" t="s">
        <v>179</v>
      </c>
      <c r="C126" s="7" t="s">
        <v>180</v>
      </c>
      <c r="D126" s="94">
        <v>1</v>
      </c>
      <c r="E126" s="94">
        <v>12</v>
      </c>
      <c r="F126" s="94">
        <v>155.38</v>
      </c>
      <c r="G126" s="95">
        <f>D126*F126*E126</f>
        <v>1864.56</v>
      </c>
    </row>
    <row r="127" spans="1:7" ht="12">
      <c r="A127" s="10">
        <v>2</v>
      </c>
      <c r="B127" s="66" t="s">
        <v>181</v>
      </c>
      <c r="C127" s="7" t="s">
        <v>180</v>
      </c>
      <c r="D127" s="94">
        <v>1</v>
      </c>
      <c r="E127" s="94">
        <v>12</v>
      </c>
      <c r="F127" s="94">
        <v>77.69</v>
      </c>
      <c r="G127" s="95">
        <f>D127*F127*E127</f>
        <v>932.28</v>
      </c>
    </row>
    <row r="128" spans="1:7" ht="12">
      <c r="A128" s="10">
        <v>3</v>
      </c>
      <c r="B128" s="66" t="s">
        <v>182</v>
      </c>
      <c r="C128" s="7" t="s">
        <v>180</v>
      </c>
      <c r="D128" s="94">
        <v>1</v>
      </c>
      <c r="E128" s="94">
        <v>3</v>
      </c>
      <c r="F128" s="94">
        <v>155.38</v>
      </c>
      <c r="G128" s="95">
        <f>D128*F128*E128</f>
        <v>466.14</v>
      </c>
    </row>
    <row r="129" spans="1:7" ht="12">
      <c r="A129" s="10"/>
      <c r="B129" s="33" t="s">
        <v>123</v>
      </c>
      <c r="C129" s="7"/>
      <c r="D129" s="46"/>
      <c r="E129" s="46"/>
      <c r="F129" s="46"/>
      <c r="G129" s="91">
        <f>G126+G127+G128</f>
        <v>3262.98</v>
      </c>
    </row>
    <row r="130" spans="1:7" ht="12">
      <c r="A130" s="10"/>
      <c r="B130" s="73" t="s">
        <v>170</v>
      </c>
      <c r="C130" s="7"/>
      <c r="D130" s="46"/>
      <c r="E130" s="46"/>
      <c r="F130" s="46"/>
      <c r="G130" s="91">
        <f>G129*1.15</f>
        <v>3752.4269999999997</v>
      </c>
    </row>
    <row r="131" spans="1:7" ht="12">
      <c r="A131" s="10"/>
      <c r="B131" s="73" t="s">
        <v>130</v>
      </c>
      <c r="C131" s="7"/>
      <c r="D131" s="46"/>
      <c r="E131" s="46"/>
      <c r="F131" s="46"/>
      <c r="G131" s="91">
        <f>G130*1.18</f>
        <v>4427.8638599999995</v>
      </c>
    </row>
    <row r="132" spans="1:7" ht="12">
      <c r="A132" s="66"/>
      <c r="B132" s="33" t="s">
        <v>125</v>
      </c>
      <c r="C132" s="7" t="s">
        <v>183</v>
      </c>
      <c r="D132" s="46"/>
      <c r="E132" s="46"/>
      <c r="F132" s="46"/>
      <c r="G132" s="91">
        <f>G131/C5/12</f>
        <v>0.05716854471368368</v>
      </c>
    </row>
    <row r="133" spans="1:7" ht="12">
      <c r="A133" s="22" t="s">
        <v>184</v>
      </c>
      <c r="B133" s="96" t="s">
        <v>82</v>
      </c>
      <c r="C133" s="57"/>
      <c r="D133" s="9" t="s">
        <v>158</v>
      </c>
      <c r="E133" s="57"/>
      <c r="F133" s="57"/>
      <c r="G133" s="57"/>
    </row>
    <row r="134" spans="1:7" ht="24">
      <c r="A134" s="20">
        <v>1</v>
      </c>
      <c r="B134" s="97" t="s">
        <v>185</v>
      </c>
      <c r="C134" s="98" t="s">
        <v>79</v>
      </c>
      <c r="D134" s="99">
        <v>4</v>
      </c>
      <c r="E134" s="100"/>
      <c r="F134" s="101">
        <v>76.72</v>
      </c>
      <c r="G134" s="102">
        <f>D134*F134</f>
        <v>306.88</v>
      </c>
    </row>
    <row r="135" spans="1:7" ht="12">
      <c r="A135" s="20">
        <v>2</v>
      </c>
      <c r="B135" s="69" t="s">
        <v>83</v>
      </c>
      <c r="C135" s="98" t="s">
        <v>84</v>
      </c>
      <c r="D135" s="99">
        <v>8</v>
      </c>
      <c r="E135" s="100"/>
      <c r="F135" s="101">
        <v>26.86</v>
      </c>
      <c r="G135" s="102">
        <f aca="true" t="shared" si="5" ref="G135:G155">D135*F135</f>
        <v>214.88</v>
      </c>
    </row>
    <row r="136" spans="1:7" ht="12">
      <c r="A136" s="20">
        <v>3</v>
      </c>
      <c r="B136" s="69" t="s">
        <v>85</v>
      </c>
      <c r="C136" s="98" t="s">
        <v>86</v>
      </c>
      <c r="D136" s="99">
        <v>8</v>
      </c>
      <c r="E136" s="100"/>
      <c r="F136" s="101">
        <v>26.86</v>
      </c>
      <c r="G136" s="102">
        <f t="shared" si="5"/>
        <v>214.88</v>
      </c>
    </row>
    <row r="137" spans="1:7" ht="12">
      <c r="A137" s="20">
        <v>4</v>
      </c>
      <c r="B137" s="69" t="s">
        <v>186</v>
      </c>
      <c r="C137" s="98" t="s">
        <v>87</v>
      </c>
      <c r="D137" s="99">
        <v>3</v>
      </c>
      <c r="E137" s="100"/>
      <c r="F137" s="101">
        <v>170.07</v>
      </c>
      <c r="G137" s="102">
        <f t="shared" si="5"/>
        <v>510.21</v>
      </c>
    </row>
    <row r="138" spans="1:7" ht="24">
      <c r="A138" s="20">
        <v>5</v>
      </c>
      <c r="B138" s="69" t="s">
        <v>187</v>
      </c>
      <c r="C138" s="98" t="s">
        <v>56</v>
      </c>
      <c r="D138" s="99">
        <v>4</v>
      </c>
      <c r="E138" s="100"/>
      <c r="F138" s="101">
        <v>187.76</v>
      </c>
      <c r="G138" s="102">
        <f t="shared" si="5"/>
        <v>751.04</v>
      </c>
    </row>
    <row r="139" spans="1:7" ht="12">
      <c r="A139" s="20">
        <v>6</v>
      </c>
      <c r="B139" s="69" t="s">
        <v>88</v>
      </c>
      <c r="C139" s="98" t="s">
        <v>56</v>
      </c>
      <c r="D139" s="99">
        <v>8</v>
      </c>
      <c r="E139" s="100"/>
      <c r="F139" s="101">
        <v>79</v>
      </c>
      <c r="G139" s="102">
        <f t="shared" si="5"/>
        <v>632</v>
      </c>
    </row>
    <row r="140" spans="1:7" ht="12">
      <c r="A140" s="20">
        <v>7</v>
      </c>
      <c r="B140" s="69" t="s">
        <v>188</v>
      </c>
      <c r="C140" s="98" t="s">
        <v>89</v>
      </c>
      <c r="D140" s="99">
        <v>250</v>
      </c>
      <c r="E140" s="100"/>
      <c r="F140" s="101">
        <v>1.9</v>
      </c>
      <c r="G140" s="102">
        <f t="shared" si="5"/>
        <v>475</v>
      </c>
    </row>
    <row r="141" spans="1:7" ht="12">
      <c r="A141" s="20">
        <v>8</v>
      </c>
      <c r="B141" s="97" t="s">
        <v>189</v>
      </c>
      <c r="C141" s="103" t="s">
        <v>56</v>
      </c>
      <c r="D141" s="99">
        <v>1</v>
      </c>
      <c r="E141" s="100"/>
      <c r="F141" s="104">
        <v>56.18</v>
      </c>
      <c r="G141" s="102">
        <f t="shared" si="5"/>
        <v>56.18</v>
      </c>
    </row>
    <row r="142" spans="1:7" ht="12">
      <c r="A142" s="20">
        <v>9</v>
      </c>
      <c r="B142" s="97" t="s">
        <v>190</v>
      </c>
      <c r="C142" s="103" t="s">
        <v>48</v>
      </c>
      <c r="D142" s="99">
        <v>2</v>
      </c>
      <c r="E142" s="100"/>
      <c r="F142" s="104">
        <v>196.93</v>
      </c>
      <c r="G142" s="102">
        <f t="shared" si="5"/>
        <v>393.86</v>
      </c>
    </row>
    <row r="143" spans="1:7" ht="12">
      <c r="A143" s="105">
        <v>10</v>
      </c>
      <c r="B143" s="97" t="s">
        <v>90</v>
      </c>
      <c r="C143" s="103" t="s">
        <v>89</v>
      </c>
      <c r="D143" s="99">
        <v>129</v>
      </c>
      <c r="E143" s="100"/>
      <c r="F143" s="104">
        <v>12.64</v>
      </c>
      <c r="G143" s="102">
        <f t="shared" si="5"/>
        <v>1630.5600000000002</v>
      </c>
    </row>
    <row r="144" spans="1:7" ht="12">
      <c r="A144" s="105">
        <v>11</v>
      </c>
      <c r="B144" s="97" t="s">
        <v>191</v>
      </c>
      <c r="C144" s="103" t="s">
        <v>56</v>
      </c>
      <c r="D144" s="99">
        <v>3</v>
      </c>
      <c r="E144" s="100"/>
      <c r="F144" s="104">
        <v>150.54</v>
      </c>
      <c r="G144" s="102">
        <f t="shared" si="5"/>
        <v>451.62</v>
      </c>
    </row>
    <row r="145" spans="1:7" ht="12">
      <c r="A145" s="105">
        <v>12</v>
      </c>
      <c r="B145" s="97" t="s">
        <v>192</v>
      </c>
      <c r="C145" s="103" t="s">
        <v>56</v>
      </c>
      <c r="D145" s="99">
        <v>0</v>
      </c>
      <c r="E145" s="100"/>
      <c r="F145" s="104">
        <v>91.06</v>
      </c>
      <c r="G145" s="102">
        <f t="shared" si="5"/>
        <v>0</v>
      </c>
    </row>
    <row r="146" spans="1:7" ht="12">
      <c r="A146" s="105">
        <v>13</v>
      </c>
      <c r="B146" s="97" t="s">
        <v>193</v>
      </c>
      <c r="C146" s="103" t="s">
        <v>56</v>
      </c>
      <c r="D146" s="99">
        <v>1</v>
      </c>
      <c r="E146" s="100"/>
      <c r="F146" s="104">
        <v>75.06</v>
      </c>
      <c r="G146" s="102">
        <f t="shared" si="5"/>
        <v>75.06</v>
      </c>
    </row>
    <row r="147" spans="1:7" ht="12">
      <c r="A147" s="105">
        <v>14</v>
      </c>
      <c r="B147" s="97" t="s">
        <v>194</v>
      </c>
      <c r="C147" s="103" t="s">
        <v>56</v>
      </c>
      <c r="D147" s="99">
        <v>2</v>
      </c>
      <c r="E147" s="100"/>
      <c r="F147" s="104">
        <v>350.26</v>
      </c>
      <c r="G147" s="102">
        <f t="shared" si="5"/>
        <v>700.52</v>
      </c>
    </row>
    <row r="148" spans="1:7" ht="12">
      <c r="A148" s="105">
        <v>15</v>
      </c>
      <c r="B148" s="97" t="s">
        <v>195</v>
      </c>
      <c r="C148" s="103" t="s">
        <v>89</v>
      </c>
      <c r="D148" s="99">
        <v>0</v>
      </c>
      <c r="E148" s="100"/>
      <c r="F148" s="104">
        <v>160.04</v>
      </c>
      <c r="G148" s="102">
        <f t="shared" si="5"/>
        <v>0</v>
      </c>
    </row>
    <row r="149" spans="1:7" ht="12">
      <c r="A149" s="105">
        <v>16</v>
      </c>
      <c r="B149" s="97" t="s">
        <v>196</v>
      </c>
      <c r="C149" s="103" t="s">
        <v>91</v>
      </c>
      <c r="D149" s="99">
        <v>3</v>
      </c>
      <c r="E149" s="100"/>
      <c r="F149" s="104">
        <v>120.82</v>
      </c>
      <c r="G149" s="102">
        <f t="shared" si="5"/>
        <v>362.46</v>
      </c>
    </row>
    <row r="150" spans="1:7" ht="12">
      <c r="A150" s="105">
        <v>17</v>
      </c>
      <c r="B150" s="97" t="s">
        <v>92</v>
      </c>
      <c r="C150" s="103" t="s">
        <v>93</v>
      </c>
      <c r="D150" s="99">
        <v>8</v>
      </c>
      <c r="E150" s="100"/>
      <c r="F150" s="104">
        <v>59.91</v>
      </c>
      <c r="G150" s="102">
        <f t="shared" si="5"/>
        <v>479.28</v>
      </c>
    </row>
    <row r="151" spans="1:7" ht="12">
      <c r="A151" s="105">
        <v>18</v>
      </c>
      <c r="B151" s="97" t="s">
        <v>94</v>
      </c>
      <c r="C151" s="103" t="s">
        <v>30</v>
      </c>
      <c r="D151" s="99">
        <v>3.6</v>
      </c>
      <c r="E151" s="100"/>
      <c r="F151" s="104">
        <v>632.01</v>
      </c>
      <c r="G151" s="102">
        <f t="shared" si="5"/>
        <v>2275.236</v>
      </c>
    </row>
    <row r="152" spans="1:7" ht="24">
      <c r="A152" s="105">
        <v>19</v>
      </c>
      <c r="B152" s="97" t="s">
        <v>197</v>
      </c>
      <c r="C152" s="103" t="s">
        <v>56</v>
      </c>
      <c r="D152" s="99">
        <v>12</v>
      </c>
      <c r="E152" s="100"/>
      <c r="F152" s="104">
        <v>31.6</v>
      </c>
      <c r="G152" s="102">
        <f t="shared" si="5"/>
        <v>379.20000000000005</v>
      </c>
    </row>
    <row r="153" spans="1:7" ht="12">
      <c r="A153" s="105">
        <v>20</v>
      </c>
      <c r="B153" s="97" t="s">
        <v>95</v>
      </c>
      <c r="C153" s="103" t="s">
        <v>56</v>
      </c>
      <c r="D153" s="106">
        <v>2</v>
      </c>
      <c r="E153" s="100"/>
      <c r="F153" s="107">
        <v>221.81</v>
      </c>
      <c r="G153" s="102">
        <f t="shared" si="5"/>
        <v>443.62</v>
      </c>
    </row>
    <row r="154" spans="1:7" ht="12">
      <c r="A154" s="20">
        <v>21</v>
      </c>
      <c r="B154" s="108" t="s">
        <v>96</v>
      </c>
      <c r="C154" s="103" t="s">
        <v>198</v>
      </c>
      <c r="D154" s="106">
        <v>12</v>
      </c>
      <c r="E154" s="100"/>
      <c r="F154" s="106">
        <v>158</v>
      </c>
      <c r="G154" s="102">
        <f t="shared" si="5"/>
        <v>1896</v>
      </c>
    </row>
    <row r="155" spans="1:7" ht="12">
      <c r="A155" s="20">
        <v>22</v>
      </c>
      <c r="B155" s="108" t="s">
        <v>97</v>
      </c>
      <c r="C155" s="103" t="s">
        <v>56</v>
      </c>
      <c r="D155" s="109">
        <v>0</v>
      </c>
      <c r="E155" s="100"/>
      <c r="F155" s="107">
        <v>52.14</v>
      </c>
      <c r="G155" s="102">
        <f t="shared" si="5"/>
        <v>0</v>
      </c>
    </row>
    <row r="156" spans="1:7" ht="12">
      <c r="A156" s="20"/>
      <c r="B156" s="33" t="s">
        <v>123</v>
      </c>
      <c r="C156" s="79"/>
      <c r="D156" s="110"/>
      <c r="E156" s="110"/>
      <c r="F156" s="80"/>
      <c r="G156" s="80">
        <f>SUM(G134:G155)</f>
        <v>12248.486000000003</v>
      </c>
    </row>
    <row r="157" spans="1:7" ht="12">
      <c r="A157" s="20"/>
      <c r="B157" s="73" t="s">
        <v>170</v>
      </c>
      <c r="C157" s="79"/>
      <c r="D157" s="110"/>
      <c r="E157" s="110"/>
      <c r="F157" s="80"/>
      <c r="G157" s="81">
        <f>(G156*15%)+G156</f>
        <v>14085.758900000003</v>
      </c>
    </row>
    <row r="158" spans="1:7" ht="12">
      <c r="A158" s="20"/>
      <c r="B158" s="73" t="s">
        <v>130</v>
      </c>
      <c r="C158" s="79"/>
      <c r="D158" s="110"/>
      <c r="E158" s="110"/>
      <c r="F158" s="80"/>
      <c r="G158" s="81">
        <f>G157*1.18</f>
        <v>16621.195502000002</v>
      </c>
    </row>
    <row r="159" spans="1:7" ht="12">
      <c r="A159" s="20"/>
      <c r="B159" s="73" t="s">
        <v>125</v>
      </c>
      <c r="C159" s="7" t="s">
        <v>10</v>
      </c>
      <c r="D159" s="110"/>
      <c r="E159" s="110"/>
      <c r="F159" s="80"/>
      <c r="G159" s="81">
        <f>G158/C5/12</f>
        <v>0.21459773567902005</v>
      </c>
    </row>
    <row r="160" spans="1:7" ht="12">
      <c r="A160" s="22" t="s">
        <v>199</v>
      </c>
      <c r="B160" s="25" t="s">
        <v>98</v>
      </c>
      <c r="C160" s="7" t="s">
        <v>10</v>
      </c>
      <c r="D160" s="31">
        <f>C5</f>
        <v>6454.4</v>
      </c>
      <c r="E160" s="26"/>
      <c r="F160" s="111">
        <v>1.94</v>
      </c>
      <c r="G160" s="112">
        <f>D160*F160*12</f>
        <v>150258.43199999997</v>
      </c>
    </row>
    <row r="161" spans="1:7" ht="12">
      <c r="A161" s="22"/>
      <c r="B161" s="25"/>
      <c r="C161" s="7"/>
      <c r="D161" s="26"/>
      <c r="E161" s="26"/>
      <c r="F161" s="11"/>
      <c r="G161" s="112"/>
    </row>
    <row r="162" spans="1:7" ht="12">
      <c r="A162" s="22" t="s">
        <v>20</v>
      </c>
      <c r="B162" s="56" t="s">
        <v>101</v>
      </c>
      <c r="C162" s="7" t="s">
        <v>10</v>
      </c>
      <c r="D162" s="31">
        <f>C5</f>
        <v>6454.4</v>
      </c>
      <c r="E162" s="26"/>
      <c r="F162" s="111">
        <v>2.54</v>
      </c>
      <c r="G162" s="112">
        <f>D162*F162*12</f>
        <v>196730.112</v>
      </c>
    </row>
    <row r="163" spans="1:7" ht="12">
      <c r="A163" s="22"/>
      <c r="B163" s="56"/>
      <c r="C163" s="7"/>
      <c r="D163" s="26"/>
      <c r="E163" s="26"/>
      <c r="F163" s="11"/>
      <c r="G163" s="112"/>
    </row>
    <row r="164" spans="1:7" ht="12">
      <c r="A164" s="113" t="s">
        <v>22</v>
      </c>
      <c r="B164" s="54" t="s">
        <v>19</v>
      </c>
      <c r="C164" s="7" t="s">
        <v>10</v>
      </c>
      <c r="D164" s="31">
        <f>C5</f>
        <v>6454.4</v>
      </c>
      <c r="E164" s="26"/>
      <c r="F164" s="114">
        <v>1.43</v>
      </c>
      <c r="G164" s="28">
        <f>F164*D164*12</f>
        <v>110757.50399999999</v>
      </c>
    </row>
    <row r="165" spans="1:7" ht="12">
      <c r="A165" s="113"/>
      <c r="B165" s="54"/>
      <c r="C165" s="7"/>
      <c r="D165" s="26"/>
      <c r="E165" s="26"/>
      <c r="F165" s="27"/>
      <c r="G165" s="28"/>
    </row>
    <row r="166" spans="1:7" ht="12">
      <c r="A166" s="113" t="s">
        <v>100</v>
      </c>
      <c r="B166" s="54" t="s">
        <v>21</v>
      </c>
      <c r="C166" s="7" t="s">
        <v>10</v>
      </c>
      <c r="D166" s="31">
        <f>C5</f>
        <v>6454.4</v>
      </c>
      <c r="E166" s="26"/>
      <c r="F166" s="114">
        <v>0.95</v>
      </c>
      <c r="G166" s="28">
        <f>F166*D166*12</f>
        <v>73580.15999999999</v>
      </c>
    </row>
    <row r="167" spans="1:7" ht="12">
      <c r="A167" s="66"/>
      <c r="B167" s="115" t="s">
        <v>102</v>
      </c>
      <c r="C167" s="7" t="s">
        <v>103</v>
      </c>
      <c r="D167" s="26"/>
      <c r="E167" s="26"/>
      <c r="F167" s="7"/>
      <c r="G167" s="12">
        <f>G23+G31+G33+G34+G60+G62+G83+G107+G123+G131+G158+G160+G162+G164+G166</f>
        <v>1115735.5609139898</v>
      </c>
    </row>
    <row r="168" spans="1:7" ht="12">
      <c r="A168" s="23"/>
      <c r="B168" s="138" t="s">
        <v>211</v>
      </c>
      <c r="C168" s="139" t="s">
        <v>99</v>
      </c>
      <c r="D168" s="7"/>
      <c r="E168" s="7"/>
      <c r="F168" s="7"/>
      <c r="G168" s="116">
        <f>G167/C5/12-0.01</f>
        <v>14.3953612124286</v>
      </c>
    </row>
    <row r="169" spans="1:7" ht="12">
      <c r="A169" s="23"/>
      <c r="B169" s="140" t="s">
        <v>212</v>
      </c>
      <c r="C169" s="139"/>
      <c r="D169" s="7"/>
      <c r="E169" s="7"/>
      <c r="F169" s="7"/>
      <c r="G169" s="116"/>
    </row>
    <row r="170" spans="1:7" ht="12">
      <c r="A170" s="23"/>
      <c r="B170" s="141" t="s">
        <v>213</v>
      </c>
      <c r="C170" s="139" t="s">
        <v>99</v>
      </c>
      <c r="D170" s="7"/>
      <c r="E170" s="7"/>
      <c r="F170" s="7"/>
      <c r="G170" s="116">
        <v>13.28</v>
      </c>
    </row>
    <row r="171" spans="1:7" ht="12">
      <c r="A171" s="23"/>
      <c r="B171" s="141" t="s">
        <v>214</v>
      </c>
      <c r="C171" s="139" t="s">
        <v>99</v>
      </c>
      <c r="D171" s="7"/>
      <c r="E171" s="7"/>
      <c r="F171" s="7"/>
      <c r="G171" s="116">
        <v>15.52</v>
      </c>
    </row>
    <row r="172" spans="1:7" ht="12">
      <c r="A172" s="117"/>
      <c r="B172" s="117"/>
      <c r="C172" s="2"/>
      <c r="E172" s="2"/>
      <c r="F172" s="2"/>
      <c r="G172" s="118"/>
    </row>
    <row r="173" spans="1:7" ht="12.75">
      <c r="A173" s="119"/>
      <c r="B173" s="119"/>
      <c r="C173" s="119"/>
      <c r="D173" s="119"/>
      <c r="E173" s="119"/>
      <c r="F173" s="119"/>
      <c r="G173" s="119"/>
    </row>
    <row r="174" spans="1:7" ht="12">
      <c r="A174" s="117"/>
      <c r="B174" s="117" t="s">
        <v>200</v>
      </c>
      <c r="C174" s="2"/>
      <c r="E174" s="2"/>
      <c r="F174" s="16"/>
      <c r="G174" s="117"/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>
    <tabColor indexed="35"/>
  </sheetPr>
  <dimension ref="A1:G174"/>
  <sheetViews>
    <sheetView workbookViewId="0" topLeftCell="A39">
      <selection activeCell="D55" sqref="D55:D57"/>
    </sheetView>
  </sheetViews>
  <sheetFormatPr defaultColWidth="9.140625" defaultRowHeight="12.75"/>
  <cols>
    <col min="1" max="1" width="4.421875" style="3" customWidth="1"/>
    <col min="2" max="2" width="40.7109375" style="3" customWidth="1"/>
    <col min="3" max="3" width="8.8515625" style="1" customWidth="1"/>
    <col min="4" max="4" width="8.28125" style="2" customWidth="1"/>
    <col min="5" max="5" width="9.28125" style="1" customWidth="1"/>
    <col min="6" max="6" width="9.00390625" style="4" customWidth="1"/>
    <col min="7" max="7" width="11.8515625" style="3" customWidth="1"/>
    <col min="8" max="16384" width="9.140625" style="3" customWidth="1"/>
  </cols>
  <sheetData>
    <row r="1" spans="1:7" ht="12">
      <c r="A1" s="14"/>
      <c r="B1" s="14"/>
      <c r="C1" s="2"/>
      <c r="E1" s="2"/>
      <c r="F1" s="2"/>
      <c r="G1" s="15" t="s">
        <v>0</v>
      </c>
    </row>
    <row r="2" spans="1:7" ht="12">
      <c r="A2" s="134" t="s">
        <v>107</v>
      </c>
      <c r="B2" s="135"/>
      <c r="C2" s="135"/>
      <c r="D2" s="135"/>
      <c r="E2" s="135"/>
      <c r="F2" s="135"/>
      <c r="G2" s="135"/>
    </row>
    <row r="3" spans="1:7" ht="12">
      <c r="A3" s="134" t="s">
        <v>108</v>
      </c>
      <c r="B3" s="135"/>
      <c r="C3" s="135"/>
      <c r="D3" s="135"/>
      <c r="E3" s="135"/>
      <c r="F3" s="135"/>
      <c r="G3" s="135"/>
    </row>
    <row r="4" spans="1:7" ht="12">
      <c r="A4" s="14"/>
      <c r="B4" s="17" t="s">
        <v>206</v>
      </c>
      <c r="C4" s="2"/>
      <c r="E4" s="2"/>
      <c r="F4" s="2"/>
      <c r="G4" s="16"/>
    </row>
    <row r="5" spans="1:7" ht="12">
      <c r="A5" s="14"/>
      <c r="B5" s="18" t="s">
        <v>109</v>
      </c>
      <c r="C5" s="19">
        <v>5266.3</v>
      </c>
      <c r="D5" s="5"/>
      <c r="E5" s="5"/>
      <c r="F5" s="5"/>
      <c r="G5" s="16"/>
    </row>
    <row r="6" spans="1:7" ht="12">
      <c r="A6" s="14"/>
      <c r="B6" s="16"/>
      <c r="C6" s="2"/>
      <c r="E6" s="2"/>
      <c r="F6" s="2"/>
      <c r="G6" s="16"/>
    </row>
    <row r="7" spans="1:7" ht="24">
      <c r="A7" s="20" t="s">
        <v>1</v>
      </c>
      <c r="B7" s="20" t="s">
        <v>2</v>
      </c>
      <c r="C7" s="20" t="s">
        <v>3</v>
      </c>
      <c r="D7" s="6" t="s">
        <v>4</v>
      </c>
      <c r="E7" s="21" t="s">
        <v>110</v>
      </c>
      <c r="F7" s="6" t="s">
        <v>5</v>
      </c>
      <c r="G7" s="21" t="s">
        <v>106</v>
      </c>
    </row>
    <row r="8" spans="1:7" ht="12">
      <c r="A8" s="10">
        <v>1</v>
      </c>
      <c r="B8" s="10">
        <v>2</v>
      </c>
      <c r="C8" s="7">
        <v>3</v>
      </c>
      <c r="D8" s="8">
        <v>4</v>
      </c>
      <c r="E8" s="7">
        <v>5</v>
      </c>
      <c r="F8" s="10">
        <v>6</v>
      </c>
      <c r="G8" s="10">
        <v>7</v>
      </c>
    </row>
    <row r="9" spans="1:7" ht="12">
      <c r="A9" s="22" t="s">
        <v>6</v>
      </c>
      <c r="B9" s="136" t="s">
        <v>7</v>
      </c>
      <c r="C9" s="137"/>
      <c r="D9" s="137"/>
      <c r="E9" s="137"/>
      <c r="F9" s="137"/>
      <c r="G9" s="10"/>
    </row>
    <row r="10" spans="1:7" ht="12">
      <c r="A10" s="24" t="s">
        <v>8</v>
      </c>
      <c r="B10" s="25" t="s">
        <v>9</v>
      </c>
      <c r="C10" s="7"/>
      <c r="D10" s="26"/>
      <c r="E10" s="26"/>
      <c r="F10" s="27"/>
      <c r="G10" s="28"/>
    </row>
    <row r="11" spans="1:7" ht="14.25" customHeight="1">
      <c r="A11" s="29">
        <v>1</v>
      </c>
      <c r="B11" s="30" t="s">
        <v>111</v>
      </c>
      <c r="C11" s="7" t="s">
        <v>112</v>
      </c>
      <c r="D11" s="31">
        <v>644.4</v>
      </c>
      <c r="E11" s="31">
        <v>288</v>
      </c>
      <c r="F11" s="32">
        <v>0.29</v>
      </c>
      <c r="G11" s="26">
        <f>D11*E11*F11</f>
        <v>53820.28799999999</v>
      </c>
    </row>
    <row r="12" spans="1:7" ht="12">
      <c r="A12" s="29">
        <v>2</v>
      </c>
      <c r="B12" s="30" t="s">
        <v>113</v>
      </c>
      <c r="C12" s="7" t="s">
        <v>112</v>
      </c>
      <c r="D12" s="31">
        <v>644.4</v>
      </c>
      <c r="E12" s="31">
        <v>24</v>
      </c>
      <c r="F12" s="32">
        <v>1.15</v>
      </c>
      <c r="G12" s="26">
        <f aca="true" t="shared" si="0" ref="G12:G21">D12*E12*F12</f>
        <v>17785.44</v>
      </c>
    </row>
    <row r="13" spans="1:7" ht="12">
      <c r="A13" s="29">
        <v>3</v>
      </c>
      <c r="B13" s="30" t="s">
        <v>114</v>
      </c>
      <c r="C13" s="7" t="s">
        <v>112</v>
      </c>
      <c r="D13" s="31">
        <v>113</v>
      </c>
      <c r="E13" s="31">
        <v>2</v>
      </c>
      <c r="F13" s="32">
        <v>14.36</v>
      </c>
      <c r="G13" s="26">
        <f t="shared" si="0"/>
        <v>3245.3599999999997</v>
      </c>
    </row>
    <row r="14" spans="1:7" ht="14.25" customHeight="1">
      <c r="A14" s="29">
        <v>4</v>
      </c>
      <c r="B14" s="30" t="s">
        <v>115</v>
      </c>
      <c r="C14" s="7" t="s">
        <v>112</v>
      </c>
      <c r="D14" s="31">
        <v>64.4</v>
      </c>
      <c r="E14" s="31">
        <v>24</v>
      </c>
      <c r="F14" s="32">
        <v>0.93</v>
      </c>
      <c r="G14" s="26">
        <f t="shared" si="0"/>
        <v>1437.4080000000001</v>
      </c>
    </row>
    <row r="15" spans="1:7" ht="12.75" customHeight="1">
      <c r="A15" s="29">
        <v>5</v>
      </c>
      <c r="B15" s="30" t="s">
        <v>116</v>
      </c>
      <c r="C15" s="7" t="s">
        <v>112</v>
      </c>
      <c r="D15" s="31">
        <v>73</v>
      </c>
      <c r="E15" s="31">
        <v>288</v>
      </c>
      <c r="F15" s="32">
        <v>0.29</v>
      </c>
      <c r="G15" s="26">
        <f t="shared" si="0"/>
        <v>6096.959999999999</v>
      </c>
    </row>
    <row r="16" spans="1:7" ht="13.5" customHeight="1">
      <c r="A16" s="29">
        <v>6</v>
      </c>
      <c r="B16" s="30" t="s">
        <v>117</v>
      </c>
      <c r="C16" s="7" t="s">
        <v>112</v>
      </c>
      <c r="D16" s="31">
        <v>73</v>
      </c>
      <c r="E16" s="31">
        <v>14</v>
      </c>
      <c r="F16" s="32">
        <v>1.15</v>
      </c>
      <c r="G16" s="26">
        <f t="shared" si="0"/>
        <v>1175.3</v>
      </c>
    </row>
    <row r="17" spans="1:7" ht="12.75" customHeight="1">
      <c r="A17" s="29">
        <v>7</v>
      </c>
      <c r="B17" s="30" t="s">
        <v>118</v>
      </c>
      <c r="C17" s="7" t="s">
        <v>112</v>
      </c>
      <c r="D17" s="31">
        <v>780</v>
      </c>
      <c r="E17" s="31">
        <v>2</v>
      </c>
      <c r="F17" s="32">
        <v>1.6</v>
      </c>
      <c r="G17" s="26">
        <f t="shared" si="0"/>
        <v>2496</v>
      </c>
    </row>
    <row r="18" spans="1:7" ht="12">
      <c r="A18" s="29">
        <v>8</v>
      </c>
      <c r="B18" s="30" t="s">
        <v>119</v>
      </c>
      <c r="C18" s="7" t="s">
        <v>112</v>
      </c>
      <c r="D18" s="31">
        <v>56</v>
      </c>
      <c r="E18" s="31">
        <v>2</v>
      </c>
      <c r="F18" s="32">
        <v>2.27</v>
      </c>
      <c r="G18" s="26">
        <f t="shared" si="0"/>
        <v>254.24</v>
      </c>
    </row>
    <row r="19" spans="1:7" ht="13.5" customHeight="1">
      <c r="A19" s="29">
        <v>9</v>
      </c>
      <c r="B19" s="30" t="s">
        <v>120</v>
      </c>
      <c r="C19" s="7" t="s">
        <v>112</v>
      </c>
      <c r="D19" s="31">
        <v>119</v>
      </c>
      <c r="E19" s="31">
        <v>12</v>
      </c>
      <c r="F19" s="32">
        <v>1.86</v>
      </c>
      <c r="G19" s="26">
        <f t="shared" si="0"/>
        <v>2656.08</v>
      </c>
    </row>
    <row r="20" spans="1:7" ht="12">
      <c r="A20" s="29">
        <v>10</v>
      </c>
      <c r="B20" s="30" t="s">
        <v>121</v>
      </c>
      <c r="C20" s="7" t="s">
        <v>112</v>
      </c>
      <c r="D20" s="31">
        <v>45</v>
      </c>
      <c r="E20" s="31">
        <v>2</v>
      </c>
      <c r="F20" s="32">
        <v>2.77</v>
      </c>
      <c r="G20" s="26">
        <f t="shared" si="0"/>
        <v>249.3</v>
      </c>
    </row>
    <row r="21" spans="1:7" ht="12">
      <c r="A21" s="29">
        <v>11</v>
      </c>
      <c r="B21" s="30" t="s">
        <v>122</v>
      </c>
      <c r="C21" s="7" t="s">
        <v>112</v>
      </c>
      <c r="D21" s="31">
        <v>35</v>
      </c>
      <c r="E21" s="31">
        <v>12</v>
      </c>
      <c r="F21" s="32">
        <v>1.2</v>
      </c>
      <c r="G21" s="26">
        <f t="shared" si="0"/>
        <v>504</v>
      </c>
    </row>
    <row r="22" spans="1:7" ht="12">
      <c r="A22" s="29"/>
      <c r="B22" s="33" t="s">
        <v>123</v>
      </c>
      <c r="C22" s="7"/>
      <c r="D22" s="26"/>
      <c r="E22" s="26"/>
      <c r="F22" s="27"/>
      <c r="G22" s="28">
        <f>SUM(G11:G21)</f>
        <v>89720.37599999999</v>
      </c>
    </row>
    <row r="23" spans="1:7" ht="12">
      <c r="A23" s="29"/>
      <c r="B23" s="34" t="s">
        <v>124</v>
      </c>
      <c r="C23" s="7"/>
      <c r="D23" s="26"/>
      <c r="E23" s="26"/>
      <c r="F23" s="27"/>
      <c r="G23" s="28">
        <f>G22*1.18</f>
        <v>105870.04367999999</v>
      </c>
    </row>
    <row r="24" spans="1:7" ht="12">
      <c r="A24" s="13"/>
      <c r="B24" s="34" t="s">
        <v>125</v>
      </c>
      <c r="C24" s="7" t="s">
        <v>10</v>
      </c>
      <c r="D24" s="26"/>
      <c r="E24" s="26"/>
      <c r="F24" s="27"/>
      <c r="G24" s="28">
        <f>G23/C5/12</f>
        <v>1.6752755520953988</v>
      </c>
    </row>
    <row r="25" spans="1:7" ht="14.25" customHeight="1">
      <c r="A25" s="35" t="s">
        <v>11</v>
      </c>
      <c r="B25" s="25" t="s">
        <v>104</v>
      </c>
      <c r="C25" s="7"/>
      <c r="D25" s="26"/>
      <c r="E25" s="26"/>
      <c r="F25" s="27"/>
      <c r="G25" s="28"/>
    </row>
    <row r="26" spans="1:7" ht="23.25" customHeight="1">
      <c r="A26" s="13">
        <v>1</v>
      </c>
      <c r="B26" s="30" t="s">
        <v>126</v>
      </c>
      <c r="C26" s="7" t="s">
        <v>56</v>
      </c>
      <c r="D26" s="31">
        <v>7</v>
      </c>
      <c r="E26" s="31">
        <v>288</v>
      </c>
      <c r="F26" s="32">
        <v>28.24</v>
      </c>
      <c r="G26" s="26">
        <f>D26*E26*F26</f>
        <v>56931.84</v>
      </c>
    </row>
    <row r="27" spans="1:7" ht="23.25" customHeight="1">
      <c r="A27" s="13">
        <v>2</v>
      </c>
      <c r="B27" s="30" t="s">
        <v>127</v>
      </c>
      <c r="C27" s="7" t="s">
        <v>56</v>
      </c>
      <c r="D27" s="31">
        <v>21</v>
      </c>
      <c r="E27" s="31">
        <v>144</v>
      </c>
      <c r="F27" s="32">
        <v>2.93</v>
      </c>
      <c r="G27" s="26">
        <f>D27*E27*F27</f>
        <v>8860.32</v>
      </c>
    </row>
    <row r="28" spans="1:7" ht="12" customHeight="1">
      <c r="A28" s="13">
        <v>3</v>
      </c>
      <c r="B28" s="30" t="s">
        <v>128</v>
      </c>
      <c r="C28" s="7" t="s">
        <v>61</v>
      </c>
      <c r="D28" s="31">
        <v>49</v>
      </c>
      <c r="E28" s="31">
        <v>6</v>
      </c>
      <c r="F28" s="32">
        <v>2.27</v>
      </c>
      <c r="G28" s="26">
        <f>D28*E28*F28</f>
        <v>667.38</v>
      </c>
    </row>
    <row r="29" spans="1:7" ht="14.25" customHeight="1">
      <c r="A29" s="13">
        <v>4</v>
      </c>
      <c r="B29" s="30" t="s">
        <v>129</v>
      </c>
      <c r="C29" s="7" t="s">
        <v>26</v>
      </c>
      <c r="D29" s="31">
        <v>28</v>
      </c>
      <c r="E29" s="31">
        <v>24</v>
      </c>
      <c r="F29" s="32">
        <v>6.54</v>
      </c>
      <c r="G29" s="26">
        <f>D29*E29*F29</f>
        <v>4394.88</v>
      </c>
    </row>
    <row r="30" spans="1:7" ht="12">
      <c r="A30" s="13"/>
      <c r="B30" s="34" t="s">
        <v>123</v>
      </c>
      <c r="C30" s="7"/>
      <c r="D30" s="26"/>
      <c r="E30" s="26"/>
      <c r="F30" s="27"/>
      <c r="G30" s="28">
        <f>G26+G27+G28+G29</f>
        <v>70854.42000000001</v>
      </c>
    </row>
    <row r="31" spans="1:7" ht="14.25" customHeight="1">
      <c r="A31" s="13"/>
      <c r="B31" s="34" t="s">
        <v>130</v>
      </c>
      <c r="C31" s="7"/>
      <c r="D31" s="26"/>
      <c r="E31" s="26"/>
      <c r="F31" s="27"/>
      <c r="G31" s="28">
        <f>G30*1.18</f>
        <v>83608.21560000001</v>
      </c>
    </row>
    <row r="32" spans="1:7" ht="12">
      <c r="A32" s="13"/>
      <c r="B32" s="34" t="s">
        <v>125</v>
      </c>
      <c r="C32" s="7" t="s">
        <v>10</v>
      </c>
      <c r="D32" s="7"/>
      <c r="E32" s="26"/>
      <c r="F32" s="27"/>
      <c r="G32" s="28">
        <f>G31/C5/12</f>
        <v>1.3230069118736116</v>
      </c>
    </row>
    <row r="33" spans="1:7" ht="12" customHeight="1">
      <c r="A33" s="36" t="s">
        <v>13</v>
      </c>
      <c r="B33" s="37" t="s">
        <v>12</v>
      </c>
      <c r="C33" s="7" t="s">
        <v>10</v>
      </c>
      <c r="D33" s="31">
        <f>C5</f>
        <v>5266.3</v>
      </c>
      <c r="E33" s="26"/>
      <c r="F33" s="111">
        <v>1.09</v>
      </c>
      <c r="G33" s="28">
        <f>F33*D33*12</f>
        <v>68883.20400000001</v>
      </c>
    </row>
    <row r="34" spans="1:7" ht="12" customHeight="1">
      <c r="A34" s="35" t="s">
        <v>15</v>
      </c>
      <c r="B34" s="37" t="s">
        <v>14</v>
      </c>
      <c r="C34" s="7" t="s">
        <v>10</v>
      </c>
      <c r="D34" s="31">
        <f>C5</f>
        <v>5266.3</v>
      </c>
      <c r="E34" s="26"/>
      <c r="F34" s="111">
        <v>0.12</v>
      </c>
      <c r="G34" s="28">
        <f>F34*D34*12</f>
        <v>7583.472</v>
      </c>
    </row>
    <row r="35" spans="1:7" ht="12" customHeight="1">
      <c r="A35" s="35" t="s">
        <v>17</v>
      </c>
      <c r="B35" s="37" t="s">
        <v>16</v>
      </c>
      <c r="C35" s="7"/>
      <c r="D35" s="26"/>
      <c r="E35" s="26"/>
      <c r="F35" s="27"/>
      <c r="G35" s="28"/>
    </row>
    <row r="36" spans="1:7" ht="12" customHeight="1">
      <c r="A36" s="13">
        <v>1</v>
      </c>
      <c r="B36" s="38" t="s">
        <v>131</v>
      </c>
      <c r="C36" s="39" t="s">
        <v>79</v>
      </c>
      <c r="D36" s="31">
        <v>401</v>
      </c>
      <c r="E36" s="31">
        <v>1</v>
      </c>
      <c r="F36" s="40">
        <v>1.72</v>
      </c>
      <c r="G36" s="26">
        <f>D36*E36*F36</f>
        <v>689.72</v>
      </c>
    </row>
    <row r="37" spans="1:7" ht="12">
      <c r="A37" s="13">
        <v>2</v>
      </c>
      <c r="B37" s="38" t="s">
        <v>132</v>
      </c>
      <c r="C37" s="41" t="s">
        <v>79</v>
      </c>
      <c r="D37" s="31">
        <v>401</v>
      </c>
      <c r="E37" s="31">
        <v>28</v>
      </c>
      <c r="F37" s="40">
        <v>0.14</v>
      </c>
      <c r="G37" s="26">
        <f aca="true" t="shared" si="1" ref="G37:G58">D37*E37*F37</f>
        <v>1571.92</v>
      </c>
    </row>
    <row r="38" spans="1:7" ht="12.75" customHeight="1">
      <c r="A38" s="13">
        <v>3</v>
      </c>
      <c r="B38" s="38" t="s">
        <v>133</v>
      </c>
      <c r="C38" s="41" t="s">
        <v>79</v>
      </c>
      <c r="D38" s="31">
        <v>401</v>
      </c>
      <c r="E38" s="31">
        <v>10</v>
      </c>
      <c r="F38" s="40">
        <v>0.69</v>
      </c>
      <c r="G38" s="26">
        <f t="shared" si="1"/>
        <v>2766.8999999999996</v>
      </c>
    </row>
    <row r="39" spans="1:7" ht="12.75" customHeight="1">
      <c r="A39" s="13">
        <v>4</v>
      </c>
      <c r="B39" s="38" t="s">
        <v>133</v>
      </c>
      <c r="C39" s="41" t="s">
        <v>79</v>
      </c>
      <c r="D39" s="31">
        <v>466</v>
      </c>
      <c r="E39" s="31">
        <v>12</v>
      </c>
      <c r="F39" s="40">
        <v>0.69</v>
      </c>
      <c r="G39" s="26">
        <f>D39*E39*F39</f>
        <v>3858.4799999999996</v>
      </c>
    </row>
    <row r="40" spans="1:7" ht="12">
      <c r="A40" s="13">
        <v>5</v>
      </c>
      <c r="B40" s="38" t="s">
        <v>134</v>
      </c>
      <c r="C40" s="41" t="s">
        <v>135</v>
      </c>
      <c r="D40" s="31">
        <v>7</v>
      </c>
      <c r="E40" s="31">
        <v>245</v>
      </c>
      <c r="F40" s="40">
        <v>3.28</v>
      </c>
      <c r="G40" s="26">
        <f t="shared" si="1"/>
        <v>5625.2</v>
      </c>
    </row>
    <row r="41" spans="1:7" ht="12">
      <c r="A41" s="13">
        <v>6</v>
      </c>
      <c r="B41" s="38" t="s">
        <v>136</v>
      </c>
      <c r="C41" s="41" t="s">
        <v>79</v>
      </c>
      <c r="D41" s="31">
        <v>276</v>
      </c>
      <c r="E41" s="31">
        <v>1</v>
      </c>
      <c r="F41" s="40">
        <v>1.2</v>
      </c>
      <c r="G41" s="26">
        <f t="shared" si="1"/>
        <v>331.2</v>
      </c>
    </row>
    <row r="42" spans="1:7" ht="12">
      <c r="A42" s="13">
        <v>7</v>
      </c>
      <c r="B42" s="38" t="s">
        <v>137</v>
      </c>
      <c r="C42" s="41" t="s">
        <v>79</v>
      </c>
      <c r="D42" s="31">
        <v>276</v>
      </c>
      <c r="E42" s="31">
        <v>122</v>
      </c>
      <c r="F42" s="40">
        <v>0.06</v>
      </c>
      <c r="G42" s="26">
        <f t="shared" si="1"/>
        <v>2020.32</v>
      </c>
    </row>
    <row r="43" spans="1:7" ht="12">
      <c r="A43" s="13">
        <v>8</v>
      </c>
      <c r="B43" s="38" t="s">
        <v>138</v>
      </c>
      <c r="C43" s="41" t="s">
        <v>139</v>
      </c>
      <c r="D43" s="31">
        <v>0.5</v>
      </c>
      <c r="E43" s="31">
        <v>3</v>
      </c>
      <c r="F43" s="40">
        <v>11.29</v>
      </c>
      <c r="G43" s="26">
        <f t="shared" si="1"/>
        <v>16.935</v>
      </c>
    </row>
    <row r="44" spans="1:7" ht="13.5" customHeight="1">
      <c r="A44" s="13">
        <v>9</v>
      </c>
      <c r="B44" s="38" t="s">
        <v>140</v>
      </c>
      <c r="C44" s="41" t="s">
        <v>135</v>
      </c>
      <c r="D44" s="31">
        <v>15</v>
      </c>
      <c r="E44" s="31">
        <v>1</v>
      </c>
      <c r="F44" s="40">
        <v>2.37</v>
      </c>
      <c r="G44" s="26">
        <f t="shared" si="1"/>
        <v>35.550000000000004</v>
      </c>
    </row>
    <row r="45" spans="1:7" ht="13.5" customHeight="1">
      <c r="A45" s="13">
        <v>10</v>
      </c>
      <c r="B45" s="38" t="s">
        <v>141</v>
      </c>
      <c r="C45" s="41" t="s">
        <v>79</v>
      </c>
      <c r="D45" s="31">
        <v>506</v>
      </c>
      <c r="E45" s="31">
        <v>122</v>
      </c>
      <c r="F45" s="40">
        <v>0.14</v>
      </c>
      <c r="G45" s="26">
        <f t="shared" si="1"/>
        <v>8642.480000000001</v>
      </c>
    </row>
    <row r="46" spans="1:7" ht="13.5" customHeight="1">
      <c r="A46" s="13">
        <v>11</v>
      </c>
      <c r="B46" s="38" t="s">
        <v>142</v>
      </c>
      <c r="C46" s="41" t="s">
        <v>79</v>
      </c>
      <c r="D46" s="31">
        <v>40</v>
      </c>
      <c r="E46" s="31">
        <v>28</v>
      </c>
      <c r="F46" s="40">
        <v>0.14</v>
      </c>
      <c r="G46" s="26">
        <f t="shared" si="1"/>
        <v>156.8</v>
      </c>
    </row>
    <row r="47" spans="1:7" ht="12">
      <c r="A47" s="13">
        <v>12</v>
      </c>
      <c r="B47" s="38" t="s">
        <v>143</v>
      </c>
      <c r="C47" s="41" t="s">
        <v>79</v>
      </c>
      <c r="D47" s="31">
        <v>466</v>
      </c>
      <c r="E47" s="31">
        <v>25</v>
      </c>
      <c r="F47" s="40">
        <v>0.69</v>
      </c>
      <c r="G47" s="26">
        <f t="shared" si="1"/>
        <v>8038.499999999999</v>
      </c>
    </row>
    <row r="48" spans="1:7" ht="12">
      <c r="A48" s="13">
        <v>13</v>
      </c>
      <c r="B48" s="38" t="s">
        <v>144</v>
      </c>
      <c r="C48" s="41" t="s">
        <v>139</v>
      </c>
      <c r="D48" s="31">
        <v>1.5</v>
      </c>
      <c r="E48" s="31">
        <v>36</v>
      </c>
      <c r="F48" s="40">
        <v>11.29</v>
      </c>
      <c r="G48" s="26">
        <f t="shared" si="1"/>
        <v>609.66</v>
      </c>
    </row>
    <row r="49" spans="1:7" ht="12">
      <c r="A49" s="13">
        <v>14</v>
      </c>
      <c r="B49" s="38" t="s">
        <v>145</v>
      </c>
      <c r="C49" s="41" t="s">
        <v>79</v>
      </c>
      <c r="D49" s="31">
        <v>466</v>
      </c>
      <c r="E49" s="31">
        <v>36</v>
      </c>
      <c r="F49" s="40">
        <v>0.15</v>
      </c>
      <c r="G49" s="26">
        <f t="shared" si="1"/>
        <v>2516.4</v>
      </c>
    </row>
    <row r="50" spans="1:7" ht="12">
      <c r="A50" s="13">
        <v>15</v>
      </c>
      <c r="B50" s="38" t="s">
        <v>146</v>
      </c>
      <c r="C50" s="41" t="s">
        <v>79</v>
      </c>
      <c r="D50" s="31">
        <v>40</v>
      </c>
      <c r="E50" s="31">
        <v>5</v>
      </c>
      <c r="F50" s="40">
        <v>2.02</v>
      </c>
      <c r="G50" s="26">
        <f t="shared" si="1"/>
        <v>404</v>
      </c>
    </row>
    <row r="51" spans="1:7" ht="12">
      <c r="A51" s="13">
        <v>16</v>
      </c>
      <c r="B51" s="38" t="s">
        <v>147</v>
      </c>
      <c r="C51" s="41" t="s">
        <v>79</v>
      </c>
      <c r="D51" s="31">
        <v>22</v>
      </c>
      <c r="E51" s="31">
        <v>2</v>
      </c>
      <c r="F51" s="40">
        <v>4.8</v>
      </c>
      <c r="G51" s="26">
        <f t="shared" si="1"/>
        <v>211.2</v>
      </c>
    </row>
    <row r="52" spans="1:7" ht="13.5" customHeight="1">
      <c r="A52" s="13">
        <v>17</v>
      </c>
      <c r="B52" s="38" t="s">
        <v>148</v>
      </c>
      <c r="C52" s="41" t="s">
        <v>79</v>
      </c>
      <c r="D52" s="31">
        <v>1907</v>
      </c>
      <c r="E52" s="31">
        <v>72</v>
      </c>
      <c r="F52" s="40">
        <v>0.06</v>
      </c>
      <c r="G52" s="26">
        <f t="shared" si="1"/>
        <v>8238.24</v>
      </c>
    </row>
    <row r="53" spans="1:7" ht="25.5" customHeight="1">
      <c r="A53" s="13">
        <v>18</v>
      </c>
      <c r="B53" s="42" t="s">
        <v>149</v>
      </c>
      <c r="C53" s="43" t="s">
        <v>139</v>
      </c>
      <c r="D53" s="31">
        <v>1.5</v>
      </c>
      <c r="E53" s="31">
        <v>1</v>
      </c>
      <c r="F53" s="44">
        <v>11.29</v>
      </c>
      <c r="G53" s="26">
        <f t="shared" si="1"/>
        <v>16.935</v>
      </c>
    </row>
    <row r="54" spans="1:7" ht="12.75" customHeight="1">
      <c r="A54" s="13">
        <v>19</v>
      </c>
      <c r="B54" s="45" t="s">
        <v>150</v>
      </c>
      <c r="C54" s="46" t="s">
        <v>151</v>
      </c>
      <c r="D54" s="31">
        <v>16.11</v>
      </c>
      <c r="E54" s="31">
        <v>3</v>
      </c>
      <c r="F54" s="47">
        <v>27.3</v>
      </c>
      <c r="G54" s="26">
        <f t="shared" si="1"/>
        <v>1319.4089999999999</v>
      </c>
    </row>
    <row r="55" spans="1:7" ht="24.75" customHeight="1">
      <c r="A55" s="13">
        <v>20</v>
      </c>
      <c r="B55" s="45" t="s">
        <v>152</v>
      </c>
      <c r="C55" s="46" t="s">
        <v>30</v>
      </c>
      <c r="D55" s="48">
        <v>0.27</v>
      </c>
      <c r="E55" s="31">
        <v>2</v>
      </c>
      <c r="F55" s="47">
        <v>666.64</v>
      </c>
      <c r="G55" s="26">
        <f t="shared" si="1"/>
        <v>359.98560000000003</v>
      </c>
    </row>
    <row r="56" spans="1:7" ht="24">
      <c r="A56" s="13">
        <v>21</v>
      </c>
      <c r="B56" s="45" t="s">
        <v>153</v>
      </c>
      <c r="C56" s="46" t="s">
        <v>30</v>
      </c>
      <c r="D56" s="48">
        <v>0.27</v>
      </c>
      <c r="E56" s="31">
        <v>6</v>
      </c>
      <c r="F56" s="47">
        <v>506.11</v>
      </c>
      <c r="G56" s="26">
        <f t="shared" si="1"/>
        <v>819.8982000000001</v>
      </c>
    </row>
    <row r="57" spans="1:7" ht="24">
      <c r="A57" s="13">
        <v>22</v>
      </c>
      <c r="B57" s="45" t="s">
        <v>154</v>
      </c>
      <c r="C57" s="46" t="s">
        <v>30</v>
      </c>
      <c r="D57" s="48">
        <v>0.27</v>
      </c>
      <c r="E57" s="31">
        <v>5</v>
      </c>
      <c r="F57" s="47">
        <v>789.32</v>
      </c>
      <c r="G57" s="26">
        <f t="shared" si="1"/>
        <v>1065.582</v>
      </c>
    </row>
    <row r="58" spans="1:7" ht="13.5" customHeight="1">
      <c r="A58" s="13">
        <v>23</v>
      </c>
      <c r="B58" s="49" t="s">
        <v>155</v>
      </c>
      <c r="C58" s="46" t="s">
        <v>65</v>
      </c>
      <c r="D58" s="31">
        <v>1.7</v>
      </c>
      <c r="E58" s="31">
        <v>1</v>
      </c>
      <c r="F58" s="50">
        <v>208.49</v>
      </c>
      <c r="G58" s="26">
        <f t="shared" si="1"/>
        <v>354.433</v>
      </c>
    </row>
    <row r="59" spans="1:7" ht="13.5" customHeight="1">
      <c r="A59" s="13"/>
      <c r="B59" s="34" t="s">
        <v>123</v>
      </c>
      <c r="C59" s="46" t="s">
        <v>103</v>
      </c>
      <c r="D59" s="26"/>
      <c r="E59" s="26"/>
      <c r="F59" s="51"/>
      <c r="G59" s="28">
        <f>SUM(G36:G58)</f>
        <v>49669.7478</v>
      </c>
    </row>
    <row r="60" spans="1:7" ht="14.25" customHeight="1">
      <c r="A60" s="13"/>
      <c r="B60" s="34" t="s">
        <v>130</v>
      </c>
      <c r="C60" s="46"/>
      <c r="D60" s="26"/>
      <c r="E60" s="26"/>
      <c r="F60" s="51"/>
      <c r="G60" s="28">
        <f>G59*1.18</f>
        <v>58610.302403999995</v>
      </c>
    </row>
    <row r="61" spans="1:7" ht="12">
      <c r="A61" s="52"/>
      <c r="B61" s="34" t="s">
        <v>125</v>
      </c>
      <c r="C61" s="7" t="s">
        <v>10</v>
      </c>
      <c r="D61" s="26"/>
      <c r="E61" s="26"/>
      <c r="F61" s="51"/>
      <c r="G61" s="28">
        <f>G60/C5/12</f>
        <v>0.9274427713954768</v>
      </c>
    </row>
    <row r="62" spans="1:7" ht="12">
      <c r="A62" s="36" t="s">
        <v>105</v>
      </c>
      <c r="B62" s="37" t="s">
        <v>18</v>
      </c>
      <c r="C62" s="7" t="s">
        <v>156</v>
      </c>
      <c r="D62" s="53">
        <v>1950</v>
      </c>
      <c r="E62" s="26"/>
      <c r="F62" s="27">
        <v>0.68</v>
      </c>
      <c r="G62" s="28">
        <f>F62*D62*12</f>
        <v>15912</v>
      </c>
    </row>
    <row r="63" spans="1:7" ht="12" customHeight="1">
      <c r="A63" s="22"/>
      <c r="B63" s="54"/>
      <c r="C63" s="7" t="s">
        <v>10</v>
      </c>
      <c r="D63" s="26"/>
      <c r="E63" s="26"/>
      <c r="F63" s="7"/>
      <c r="G63" s="55">
        <f>G62/C5/12</f>
        <v>0.2517896815601086</v>
      </c>
    </row>
    <row r="64" spans="1:7" ht="13.5" customHeight="1">
      <c r="A64" s="22" t="s">
        <v>157</v>
      </c>
      <c r="B64" s="56" t="s">
        <v>23</v>
      </c>
      <c r="C64" s="27"/>
      <c r="D64" s="9" t="s">
        <v>158</v>
      </c>
      <c r="E64" s="9"/>
      <c r="F64" s="7"/>
      <c r="G64" s="10"/>
    </row>
    <row r="65" spans="1:7" ht="12">
      <c r="A65" s="22" t="s">
        <v>159</v>
      </c>
      <c r="B65" s="57" t="s">
        <v>24</v>
      </c>
      <c r="C65" s="58"/>
      <c r="D65" s="9"/>
      <c r="E65" s="9"/>
      <c r="F65" s="7"/>
      <c r="G65" s="10"/>
    </row>
    <row r="66" spans="1:7" ht="12" customHeight="1">
      <c r="A66" s="59">
        <v>1</v>
      </c>
      <c r="B66" s="60" t="s">
        <v>25</v>
      </c>
      <c r="C66" s="61" t="s">
        <v>26</v>
      </c>
      <c r="D66" s="62">
        <v>120</v>
      </c>
      <c r="E66" s="61"/>
      <c r="F66" s="63">
        <v>23.74</v>
      </c>
      <c r="G66" s="64">
        <f>D66*F66</f>
        <v>2848.7999999999997</v>
      </c>
    </row>
    <row r="67" spans="1:7" ht="12">
      <c r="A67" s="59">
        <v>2</v>
      </c>
      <c r="B67" s="60" t="s">
        <v>27</v>
      </c>
      <c r="C67" s="61" t="s">
        <v>26</v>
      </c>
      <c r="D67" s="62">
        <v>4</v>
      </c>
      <c r="E67" s="61"/>
      <c r="F67" s="63">
        <v>62.95</v>
      </c>
      <c r="G67" s="64">
        <f aca="true" t="shared" si="2" ref="G67:G80">D67*F67</f>
        <v>251.8</v>
      </c>
    </row>
    <row r="68" spans="1:7" ht="12.75" customHeight="1">
      <c r="A68" s="65">
        <v>3</v>
      </c>
      <c r="B68" s="66" t="s">
        <v>160</v>
      </c>
      <c r="C68" s="61" t="s">
        <v>161</v>
      </c>
      <c r="D68" s="62">
        <v>108</v>
      </c>
      <c r="E68" s="61"/>
      <c r="F68" s="63">
        <v>12.64</v>
      </c>
      <c r="G68" s="64">
        <f t="shared" si="2"/>
        <v>1365.1200000000001</v>
      </c>
    </row>
    <row r="69" spans="1:7" ht="12" customHeight="1">
      <c r="A69" s="59">
        <v>4</v>
      </c>
      <c r="B69" s="66" t="s">
        <v>28</v>
      </c>
      <c r="C69" s="61" t="s">
        <v>29</v>
      </c>
      <c r="D69" s="62">
        <v>108</v>
      </c>
      <c r="E69" s="61"/>
      <c r="F69" s="63">
        <v>12.64</v>
      </c>
      <c r="G69" s="64">
        <f t="shared" si="2"/>
        <v>1365.1200000000001</v>
      </c>
    </row>
    <row r="70" spans="1:7" ht="24">
      <c r="A70" s="59">
        <v>5</v>
      </c>
      <c r="B70" s="60" t="s">
        <v>162</v>
      </c>
      <c r="C70" s="61" t="s">
        <v>30</v>
      </c>
      <c r="D70" s="67">
        <v>1.95</v>
      </c>
      <c r="E70" s="61"/>
      <c r="F70" s="63">
        <v>1264.03</v>
      </c>
      <c r="G70" s="64">
        <f t="shared" si="2"/>
        <v>2464.8585</v>
      </c>
    </row>
    <row r="71" spans="1:7" ht="13.5" customHeight="1">
      <c r="A71" s="65">
        <v>6</v>
      </c>
      <c r="B71" s="68" t="s">
        <v>31</v>
      </c>
      <c r="C71" s="61" t="s">
        <v>32</v>
      </c>
      <c r="D71" s="62">
        <v>0.35</v>
      </c>
      <c r="E71" s="61"/>
      <c r="F71" s="63">
        <v>1422.03</v>
      </c>
      <c r="G71" s="64">
        <f t="shared" si="2"/>
        <v>497.71049999999997</v>
      </c>
    </row>
    <row r="72" spans="1:7" ht="14.25" customHeight="1">
      <c r="A72" s="59">
        <v>7</v>
      </c>
      <c r="B72" s="60" t="s">
        <v>33</v>
      </c>
      <c r="C72" s="61" t="s">
        <v>34</v>
      </c>
      <c r="D72" s="62">
        <v>2</v>
      </c>
      <c r="E72" s="61"/>
      <c r="F72" s="63">
        <v>15.33</v>
      </c>
      <c r="G72" s="64">
        <f t="shared" si="2"/>
        <v>30.66</v>
      </c>
    </row>
    <row r="73" spans="1:7" ht="14.25" customHeight="1">
      <c r="A73" s="59">
        <v>8</v>
      </c>
      <c r="B73" s="60" t="s">
        <v>163</v>
      </c>
      <c r="C73" s="61" t="s">
        <v>26</v>
      </c>
      <c r="D73" s="61"/>
      <c r="E73" s="61"/>
      <c r="F73" s="63">
        <v>126.01</v>
      </c>
      <c r="G73" s="64">
        <f t="shared" si="2"/>
        <v>0</v>
      </c>
    </row>
    <row r="74" spans="1:7" ht="12" customHeight="1">
      <c r="A74" s="59">
        <v>9</v>
      </c>
      <c r="B74" s="60" t="s">
        <v>164</v>
      </c>
      <c r="C74" s="61" t="s">
        <v>26</v>
      </c>
      <c r="D74" s="61"/>
      <c r="E74" s="61"/>
      <c r="F74" s="63">
        <v>25.81</v>
      </c>
      <c r="G74" s="64">
        <f t="shared" si="2"/>
        <v>0</v>
      </c>
    </row>
    <row r="75" spans="1:7" ht="12.75" customHeight="1">
      <c r="A75" s="59">
        <v>10</v>
      </c>
      <c r="B75" s="60" t="s">
        <v>165</v>
      </c>
      <c r="C75" s="61" t="s">
        <v>26</v>
      </c>
      <c r="D75" s="61"/>
      <c r="E75" s="61"/>
      <c r="F75" s="63">
        <v>79</v>
      </c>
      <c r="G75" s="64">
        <f t="shared" si="2"/>
        <v>0</v>
      </c>
    </row>
    <row r="76" spans="1:7" ht="12">
      <c r="A76" s="59">
        <v>11</v>
      </c>
      <c r="B76" s="69" t="s">
        <v>38</v>
      </c>
      <c r="C76" s="61" t="s">
        <v>39</v>
      </c>
      <c r="D76" s="70">
        <v>2</v>
      </c>
      <c r="E76" s="61"/>
      <c r="F76" s="71">
        <v>342.87</v>
      </c>
      <c r="G76" s="64">
        <f>D76*F76</f>
        <v>685.74</v>
      </c>
    </row>
    <row r="77" spans="1:7" ht="11.25" customHeight="1">
      <c r="A77" s="72">
        <v>12</v>
      </c>
      <c r="B77" s="60" t="s">
        <v>166</v>
      </c>
      <c r="C77" s="61" t="s">
        <v>61</v>
      </c>
      <c r="D77" s="62">
        <v>14.04</v>
      </c>
      <c r="E77" s="61"/>
      <c r="F77" s="63">
        <v>34.6</v>
      </c>
      <c r="G77" s="64">
        <f t="shared" si="2"/>
        <v>485.784</v>
      </c>
    </row>
    <row r="78" spans="1:7" ht="12">
      <c r="A78" s="59">
        <v>13</v>
      </c>
      <c r="B78" s="60" t="s">
        <v>167</v>
      </c>
      <c r="C78" s="61" t="s">
        <v>26</v>
      </c>
      <c r="D78" s="62">
        <v>2</v>
      </c>
      <c r="E78" s="61"/>
      <c r="F78" s="63">
        <v>662.03</v>
      </c>
      <c r="G78" s="64">
        <f t="shared" si="2"/>
        <v>1324.06</v>
      </c>
    </row>
    <row r="79" spans="1:7" ht="12.75" customHeight="1">
      <c r="A79" s="59">
        <v>14</v>
      </c>
      <c r="B79" s="69" t="s">
        <v>168</v>
      </c>
      <c r="C79" s="61" t="s">
        <v>61</v>
      </c>
      <c r="D79" s="62">
        <v>35</v>
      </c>
      <c r="E79" s="61"/>
      <c r="F79" s="63">
        <v>3.79</v>
      </c>
      <c r="G79" s="64">
        <f t="shared" si="2"/>
        <v>132.65</v>
      </c>
    </row>
    <row r="80" spans="1:7" ht="12">
      <c r="A80" s="72">
        <v>15</v>
      </c>
      <c r="B80" s="60" t="s">
        <v>169</v>
      </c>
      <c r="C80" s="61" t="s">
        <v>26</v>
      </c>
      <c r="D80" s="62">
        <v>4</v>
      </c>
      <c r="E80" s="61"/>
      <c r="F80" s="63">
        <v>20</v>
      </c>
      <c r="G80" s="64">
        <f t="shared" si="2"/>
        <v>80</v>
      </c>
    </row>
    <row r="81" spans="1:7" ht="12">
      <c r="A81" s="66"/>
      <c r="B81" s="73" t="s">
        <v>123</v>
      </c>
      <c r="C81" s="61"/>
      <c r="D81" s="74"/>
      <c r="E81" s="74"/>
      <c r="F81" s="75"/>
      <c r="G81" s="75">
        <f>SUM(G66:G80)</f>
        <v>11532.302999999998</v>
      </c>
    </row>
    <row r="82" spans="1:7" ht="12">
      <c r="A82" s="66"/>
      <c r="B82" s="73" t="s">
        <v>170</v>
      </c>
      <c r="C82" s="76"/>
      <c r="D82" s="77"/>
      <c r="E82" s="77"/>
      <c r="F82" s="78"/>
      <c r="G82" s="78">
        <f>G81*1.15</f>
        <v>13262.148449999997</v>
      </c>
    </row>
    <row r="83" spans="1:7" ht="12">
      <c r="A83" s="66"/>
      <c r="B83" s="73" t="s">
        <v>130</v>
      </c>
      <c r="C83" s="79"/>
      <c r="D83" s="79"/>
      <c r="E83" s="79"/>
      <c r="F83" s="80"/>
      <c r="G83" s="81">
        <f>G82*1.18</f>
        <v>15649.335170999995</v>
      </c>
    </row>
    <row r="84" spans="1:7" ht="12">
      <c r="A84" s="66"/>
      <c r="B84" s="33" t="s">
        <v>125</v>
      </c>
      <c r="C84" s="7" t="s">
        <v>10</v>
      </c>
      <c r="D84" s="10"/>
      <c r="E84" s="10"/>
      <c r="F84" s="10"/>
      <c r="G84" s="55">
        <f>G83/C5/12</f>
        <v>0.24763330312553397</v>
      </c>
    </row>
    <row r="85" spans="1:7" ht="14.25" customHeight="1">
      <c r="A85" s="22" t="s">
        <v>171</v>
      </c>
      <c r="B85" s="82" t="s">
        <v>40</v>
      </c>
      <c r="C85" s="83"/>
      <c r="D85" s="9" t="s">
        <v>158</v>
      </c>
      <c r="E85" s="10"/>
      <c r="F85" s="84"/>
      <c r="G85" s="10"/>
    </row>
    <row r="86" spans="1:7" ht="12.75" customHeight="1">
      <c r="A86" s="66">
        <v>1</v>
      </c>
      <c r="B86" s="85" t="s">
        <v>41</v>
      </c>
      <c r="C86" s="86" t="s">
        <v>42</v>
      </c>
      <c r="D86" s="87">
        <v>27.9</v>
      </c>
      <c r="E86" s="88"/>
      <c r="F86" s="89">
        <v>632.01</v>
      </c>
      <c r="G86" s="90">
        <f>D86*F86</f>
        <v>17633.078999999998</v>
      </c>
    </row>
    <row r="87" spans="1:7" ht="14.25" customHeight="1">
      <c r="A87" s="66">
        <v>2</v>
      </c>
      <c r="B87" s="85" t="s">
        <v>43</v>
      </c>
      <c r="C87" s="86" t="s">
        <v>44</v>
      </c>
      <c r="D87" s="89">
        <v>3</v>
      </c>
      <c r="E87" s="88"/>
      <c r="F87" s="89">
        <v>237.65</v>
      </c>
      <c r="G87" s="90">
        <f aca="true" t="shared" si="3" ref="G87:G104">D87*F87</f>
        <v>712.95</v>
      </c>
    </row>
    <row r="88" spans="1:7" ht="13.5" customHeight="1">
      <c r="A88" s="66">
        <v>3</v>
      </c>
      <c r="B88" s="85" t="s">
        <v>45</v>
      </c>
      <c r="C88" s="86" t="s">
        <v>44</v>
      </c>
      <c r="D88" s="89">
        <v>1</v>
      </c>
      <c r="E88" s="88"/>
      <c r="F88" s="89">
        <v>264.4</v>
      </c>
      <c r="G88" s="90">
        <f t="shared" si="3"/>
        <v>264.4</v>
      </c>
    </row>
    <row r="89" spans="1:7" ht="13.5" customHeight="1">
      <c r="A89" s="66">
        <v>4</v>
      </c>
      <c r="B89" s="85" t="s">
        <v>172</v>
      </c>
      <c r="C89" s="86" t="s">
        <v>46</v>
      </c>
      <c r="D89" s="89">
        <v>45</v>
      </c>
      <c r="E89" s="88"/>
      <c r="F89" s="89">
        <v>23.9</v>
      </c>
      <c r="G89" s="90">
        <f t="shared" si="3"/>
        <v>1075.5</v>
      </c>
    </row>
    <row r="90" spans="1:7" ht="12">
      <c r="A90" s="66">
        <v>5</v>
      </c>
      <c r="B90" s="85" t="s">
        <v>47</v>
      </c>
      <c r="C90" s="86" t="s">
        <v>48</v>
      </c>
      <c r="D90" s="89">
        <v>55</v>
      </c>
      <c r="E90" s="88"/>
      <c r="F90" s="89">
        <v>44.44</v>
      </c>
      <c r="G90" s="90">
        <f t="shared" si="3"/>
        <v>2444.2</v>
      </c>
    </row>
    <row r="91" spans="1:7" ht="12" customHeight="1">
      <c r="A91" s="66">
        <v>6</v>
      </c>
      <c r="B91" s="85" t="s">
        <v>49</v>
      </c>
      <c r="C91" s="86" t="s">
        <v>50</v>
      </c>
      <c r="D91" s="89">
        <v>1</v>
      </c>
      <c r="E91" s="88"/>
      <c r="F91" s="89">
        <v>222.42</v>
      </c>
      <c r="G91" s="90">
        <f t="shared" si="3"/>
        <v>222.42</v>
      </c>
    </row>
    <row r="92" spans="1:7" ht="12" customHeight="1">
      <c r="A92" s="66">
        <v>7</v>
      </c>
      <c r="B92" s="85" t="s">
        <v>51</v>
      </c>
      <c r="C92" s="86" t="s">
        <v>52</v>
      </c>
      <c r="D92" s="89">
        <v>6</v>
      </c>
      <c r="E92" s="88"/>
      <c r="F92" s="89">
        <v>152.63</v>
      </c>
      <c r="G92" s="90">
        <f t="shared" si="3"/>
        <v>915.78</v>
      </c>
    </row>
    <row r="93" spans="1:7" ht="12.75" customHeight="1">
      <c r="A93" s="66">
        <v>8</v>
      </c>
      <c r="B93" s="85" t="s">
        <v>53</v>
      </c>
      <c r="C93" s="86" t="s">
        <v>46</v>
      </c>
      <c r="D93" s="89">
        <v>3</v>
      </c>
      <c r="E93" s="88"/>
      <c r="F93" s="89">
        <v>116.62</v>
      </c>
      <c r="G93" s="90">
        <f t="shared" si="3"/>
        <v>349.86</v>
      </c>
    </row>
    <row r="94" spans="1:7" ht="12" customHeight="1">
      <c r="A94" s="66">
        <v>9</v>
      </c>
      <c r="B94" s="85" t="s">
        <v>54</v>
      </c>
      <c r="C94" s="86" t="s">
        <v>46</v>
      </c>
      <c r="D94" s="89">
        <v>1</v>
      </c>
      <c r="E94" s="88"/>
      <c r="F94" s="89">
        <v>119.06</v>
      </c>
      <c r="G94" s="90">
        <f t="shared" si="3"/>
        <v>119.06</v>
      </c>
    </row>
    <row r="95" spans="1:7" ht="12">
      <c r="A95" s="66">
        <v>10</v>
      </c>
      <c r="B95" s="85" t="s">
        <v>55</v>
      </c>
      <c r="C95" s="86" t="s">
        <v>56</v>
      </c>
      <c r="D95" s="89">
        <v>15</v>
      </c>
      <c r="E95" s="88"/>
      <c r="F95" s="89">
        <v>91.64</v>
      </c>
      <c r="G95" s="90">
        <f t="shared" si="3"/>
        <v>1374.6</v>
      </c>
    </row>
    <row r="96" spans="1:7" ht="12.75" customHeight="1">
      <c r="A96" s="66">
        <v>11</v>
      </c>
      <c r="B96" s="85" t="s">
        <v>57</v>
      </c>
      <c r="C96" s="86" t="s">
        <v>58</v>
      </c>
      <c r="D96" s="89">
        <v>21</v>
      </c>
      <c r="E96" s="88"/>
      <c r="F96" s="89">
        <v>148.11</v>
      </c>
      <c r="G96" s="90">
        <f t="shared" si="3"/>
        <v>3110.3100000000004</v>
      </c>
    </row>
    <row r="97" spans="1:7" ht="12">
      <c r="A97" s="66">
        <v>12</v>
      </c>
      <c r="B97" s="85" t="s">
        <v>59</v>
      </c>
      <c r="C97" s="86" t="s">
        <v>56</v>
      </c>
      <c r="D97" s="89">
        <v>4</v>
      </c>
      <c r="E97" s="88"/>
      <c r="F97" s="89">
        <v>260.47</v>
      </c>
      <c r="G97" s="90">
        <f t="shared" si="3"/>
        <v>1041.88</v>
      </c>
    </row>
    <row r="98" spans="1:7" ht="13.5" customHeight="1">
      <c r="A98" s="66">
        <v>13</v>
      </c>
      <c r="B98" s="85" t="s">
        <v>173</v>
      </c>
      <c r="C98" s="86" t="s">
        <v>60</v>
      </c>
      <c r="D98" s="87">
        <v>0.002</v>
      </c>
      <c r="E98" s="88"/>
      <c r="F98" s="89">
        <v>101100.44</v>
      </c>
      <c r="G98" s="90">
        <f t="shared" si="3"/>
        <v>202.20088</v>
      </c>
    </row>
    <row r="99" spans="1:7" ht="12">
      <c r="A99" s="66">
        <v>14</v>
      </c>
      <c r="B99" s="85" t="s">
        <v>62</v>
      </c>
      <c r="C99" s="86" t="s">
        <v>208</v>
      </c>
      <c r="D99" s="89">
        <v>12</v>
      </c>
      <c r="E99" s="88"/>
      <c r="F99" s="89">
        <v>47.4</v>
      </c>
      <c r="G99" s="90">
        <f t="shared" si="3"/>
        <v>568.8</v>
      </c>
    </row>
    <row r="100" spans="1:7" ht="12">
      <c r="A100" s="66">
        <v>15</v>
      </c>
      <c r="B100" s="85" t="s">
        <v>63</v>
      </c>
      <c r="C100" s="86" t="s">
        <v>61</v>
      </c>
      <c r="D100" s="89">
        <v>120</v>
      </c>
      <c r="E100" s="88"/>
      <c r="F100" s="89">
        <v>43.04</v>
      </c>
      <c r="G100" s="90">
        <f t="shared" si="3"/>
        <v>5164.8</v>
      </c>
    </row>
    <row r="101" spans="1:7" ht="12" customHeight="1">
      <c r="A101" s="66">
        <v>16</v>
      </c>
      <c r="B101" s="85" t="s">
        <v>64</v>
      </c>
      <c r="C101" s="86" t="s">
        <v>56</v>
      </c>
      <c r="D101" s="89">
        <v>2</v>
      </c>
      <c r="E101" s="88"/>
      <c r="F101" s="89">
        <v>80.58</v>
      </c>
      <c r="G101" s="90">
        <f t="shared" si="3"/>
        <v>161.16</v>
      </c>
    </row>
    <row r="102" spans="1:7" ht="12">
      <c r="A102" s="66">
        <v>17</v>
      </c>
      <c r="B102" s="85" t="s">
        <v>66</v>
      </c>
      <c r="C102" s="86" t="s">
        <v>65</v>
      </c>
      <c r="D102" s="89">
        <v>0.8</v>
      </c>
      <c r="E102" s="88"/>
      <c r="F102" s="89">
        <v>302.02</v>
      </c>
      <c r="G102" s="90">
        <f t="shared" si="3"/>
        <v>241.61599999999999</v>
      </c>
    </row>
    <row r="103" spans="1:7" ht="13.5" customHeight="1">
      <c r="A103" s="66">
        <v>18</v>
      </c>
      <c r="B103" s="85" t="s">
        <v>174</v>
      </c>
      <c r="C103" s="86" t="s">
        <v>50</v>
      </c>
      <c r="D103" s="89">
        <v>114</v>
      </c>
      <c r="E103" s="88"/>
      <c r="F103" s="89">
        <v>52.68</v>
      </c>
      <c r="G103" s="90">
        <f t="shared" si="3"/>
        <v>6005.5199999999995</v>
      </c>
    </row>
    <row r="104" spans="1:7" ht="12.75" customHeight="1">
      <c r="A104" s="66">
        <v>19</v>
      </c>
      <c r="B104" s="85" t="s">
        <v>175</v>
      </c>
      <c r="C104" s="86" t="s">
        <v>61</v>
      </c>
      <c r="D104" s="89">
        <v>120</v>
      </c>
      <c r="E104" s="88"/>
      <c r="F104" s="89">
        <v>7.12</v>
      </c>
      <c r="G104" s="90">
        <f t="shared" si="3"/>
        <v>854.4</v>
      </c>
    </row>
    <row r="105" spans="1:7" ht="12.75" customHeight="1">
      <c r="A105" s="66"/>
      <c r="B105" s="33" t="s">
        <v>123</v>
      </c>
      <c r="C105" s="46"/>
      <c r="D105" s="46"/>
      <c r="E105" s="46"/>
      <c r="F105" s="46"/>
      <c r="G105" s="90">
        <f>SUM(G86:G104)</f>
        <v>42462.53588</v>
      </c>
    </row>
    <row r="106" spans="1:7" ht="12.75" customHeight="1">
      <c r="A106" s="66"/>
      <c r="B106" s="73" t="s">
        <v>170</v>
      </c>
      <c r="C106" s="46"/>
      <c r="D106" s="46"/>
      <c r="E106" s="46"/>
      <c r="F106" s="46"/>
      <c r="G106" s="90">
        <f>G105*1.15</f>
        <v>48831.916262</v>
      </c>
    </row>
    <row r="107" spans="1:7" ht="12" customHeight="1">
      <c r="A107" s="66"/>
      <c r="B107" s="73" t="s">
        <v>130</v>
      </c>
      <c r="C107" s="46"/>
      <c r="D107" s="46"/>
      <c r="E107" s="46"/>
      <c r="F107" s="46"/>
      <c r="G107" s="91">
        <f>G106*1.18</f>
        <v>57621.66118916</v>
      </c>
    </row>
    <row r="108" spans="1:7" ht="13.5" customHeight="1">
      <c r="A108" s="66"/>
      <c r="B108" s="33" t="s">
        <v>125</v>
      </c>
      <c r="C108" s="7" t="s">
        <v>10</v>
      </c>
      <c r="D108" s="46"/>
      <c r="E108" s="46"/>
      <c r="F108" s="46"/>
      <c r="G108" s="91">
        <f>G107/C5/12</f>
        <v>0.9117986250492122</v>
      </c>
    </row>
    <row r="109" spans="1:7" ht="12">
      <c r="A109" s="22" t="s">
        <v>176</v>
      </c>
      <c r="B109" s="82" t="s">
        <v>67</v>
      </c>
      <c r="C109" s="86"/>
      <c r="D109" s="9"/>
      <c r="E109" s="92"/>
      <c r="F109" s="92"/>
      <c r="G109" s="46"/>
    </row>
    <row r="110" spans="1:7" ht="14.25" customHeight="1">
      <c r="A110" s="66">
        <v>1</v>
      </c>
      <c r="B110" s="85" t="s">
        <v>68</v>
      </c>
      <c r="C110" s="86" t="s">
        <v>42</v>
      </c>
      <c r="D110" s="89">
        <v>17.8</v>
      </c>
      <c r="E110" s="88"/>
      <c r="F110" s="89">
        <v>632.01</v>
      </c>
      <c r="G110" s="90">
        <f>D110*F110</f>
        <v>11249.778</v>
      </c>
    </row>
    <row r="111" spans="1:7" ht="24">
      <c r="A111" s="66">
        <v>2</v>
      </c>
      <c r="B111" s="85" t="s">
        <v>69</v>
      </c>
      <c r="C111" s="86" t="s">
        <v>70</v>
      </c>
      <c r="D111" s="89">
        <v>5</v>
      </c>
      <c r="E111" s="88"/>
      <c r="F111" s="89">
        <v>1387.16</v>
      </c>
      <c r="G111" s="90">
        <f aca="true" t="shared" si="4" ref="G111:G120">D111*F111</f>
        <v>6935.8</v>
      </c>
    </row>
    <row r="112" spans="1:7" ht="12">
      <c r="A112" s="66">
        <v>3</v>
      </c>
      <c r="B112" s="85" t="s">
        <v>71</v>
      </c>
      <c r="C112" s="86" t="s">
        <v>70</v>
      </c>
      <c r="D112" s="89">
        <v>10</v>
      </c>
      <c r="E112" s="88"/>
      <c r="F112" s="89">
        <v>186.44</v>
      </c>
      <c r="G112" s="90">
        <f t="shared" si="4"/>
        <v>1864.4</v>
      </c>
    </row>
    <row r="113" spans="1:7" ht="12">
      <c r="A113" s="66">
        <v>4</v>
      </c>
      <c r="B113" s="85" t="s">
        <v>72</v>
      </c>
      <c r="C113" s="86" t="s">
        <v>73</v>
      </c>
      <c r="D113" s="89">
        <v>10</v>
      </c>
      <c r="E113" s="88"/>
      <c r="F113" s="89">
        <v>88.48</v>
      </c>
      <c r="G113" s="90">
        <f t="shared" si="4"/>
        <v>884.8000000000001</v>
      </c>
    </row>
    <row r="114" spans="1:7" ht="12">
      <c r="A114" s="66">
        <v>5</v>
      </c>
      <c r="B114" s="85" t="s">
        <v>74</v>
      </c>
      <c r="C114" s="86" t="s">
        <v>56</v>
      </c>
      <c r="D114" s="89">
        <v>45</v>
      </c>
      <c r="E114" s="88"/>
      <c r="F114" s="89">
        <v>41.17</v>
      </c>
      <c r="G114" s="90">
        <f t="shared" si="4"/>
        <v>1852.65</v>
      </c>
    </row>
    <row r="115" spans="1:7" ht="12">
      <c r="A115" s="66">
        <v>6</v>
      </c>
      <c r="B115" s="85" t="s">
        <v>75</v>
      </c>
      <c r="C115" s="86" t="s">
        <v>56</v>
      </c>
      <c r="D115" s="89">
        <v>12</v>
      </c>
      <c r="E115" s="88"/>
      <c r="F115" s="89">
        <v>237.09</v>
      </c>
      <c r="G115" s="90">
        <f t="shared" si="4"/>
        <v>2845.08</v>
      </c>
    </row>
    <row r="116" spans="1:7" ht="14.25" customHeight="1">
      <c r="A116" s="66">
        <v>7</v>
      </c>
      <c r="B116" s="85" t="s">
        <v>76</v>
      </c>
      <c r="C116" s="86" t="s">
        <v>56</v>
      </c>
      <c r="D116" s="89">
        <v>0</v>
      </c>
      <c r="E116" s="88"/>
      <c r="F116" s="89">
        <v>169.65</v>
      </c>
      <c r="G116" s="90">
        <f t="shared" si="4"/>
        <v>0</v>
      </c>
    </row>
    <row r="117" spans="1:7" ht="12.75" customHeight="1">
      <c r="A117" s="66">
        <v>8</v>
      </c>
      <c r="B117" s="85" t="s">
        <v>77</v>
      </c>
      <c r="C117" s="86" t="s">
        <v>56</v>
      </c>
      <c r="D117" s="89">
        <v>25</v>
      </c>
      <c r="E117" s="88"/>
      <c r="F117" s="89">
        <v>47.87</v>
      </c>
      <c r="G117" s="90">
        <f t="shared" si="4"/>
        <v>1196.75</v>
      </c>
    </row>
    <row r="118" spans="1:7" ht="13.5" customHeight="1">
      <c r="A118" s="66">
        <v>9</v>
      </c>
      <c r="B118" s="85" t="s">
        <v>78</v>
      </c>
      <c r="C118" s="86" t="s">
        <v>56</v>
      </c>
      <c r="D118" s="89">
        <v>1</v>
      </c>
      <c r="E118" s="88"/>
      <c r="F118" s="89">
        <v>210.53</v>
      </c>
      <c r="G118" s="90">
        <f t="shared" si="4"/>
        <v>210.53</v>
      </c>
    </row>
    <row r="119" spans="1:7" ht="12">
      <c r="A119" s="66">
        <v>10</v>
      </c>
      <c r="B119" s="85" t="s">
        <v>80</v>
      </c>
      <c r="C119" s="86" t="s">
        <v>56</v>
      </c>
      <c r="D119" s="89">
        <v>0</v>
      </c>
      <c r="E119" s="88"/>
      <c r="F119" s="89">
        <v>53.72</v>
      </c>
      <c r="G119" s="90">
        <f t="shared" si="4"/>
        <v>0</v>
      </c>
    </row>
    <row r="120" spans="1:7" ht="11.25" customHeight="1">
      <c r="A120" s="66">
        <v>11</v>
      </c>
      <c r="B120" s="85" t="s">
        <v>81</v>
      </c>
      <c r="C120" s="86" t="s">
        <v>65</v>
      </c>
      <c r="D120" s="89">
        <v>21</v>
      </c>
      <c r="E120" s="88"/>
      <c r="F120" s="89">
        <v>46</v>
      </c>
      <c r="G120" s="90">
        <f t="shared" si="4"/>
        <v>966</v>
      </c>
    </row>
    <row r="121" spans="1:7" ht="12">
      <c r="A121" s="66"/>
      <c r="B121" s="33" t="s">
        <v>123</v>
      </c>
      <c r="C121" s="46"/>
      <c r="D121" s="46"/>
      <c r="E121" s="46"/>
      <c r="F121" s="46"/>
      <c r="G121" s="91">
        <f>SUM(G110:G120)</f>
        <v>28005.788</v>
      </c>
    </row>
    <row r="122" spans="1:7" ht="13.5" customHeight="1">
      <c r="A122" s="66"/>
      <c r="B122" s="73" t="s">
        <v>170</v>
      </c>
      <c r="C122" s="46"/>
      <c r="D122" s="46"/>
      <c r="E122" s="46"/>
      <c r="F122" s="46"/>
      <c r="G122" s="91">
        <f>G121*1.15</f>
        <v>32206.656199999998</v>
      </c>
    </row>
    <row r="123" spans="1:7" ht="12">
      <c r="A123" s="66"/>
      <c r="B123" s="73" t="s">
        <v>130</v>
      </c>
      <c r="C123" s="46"/>
      <c r="D123" s="46"/>
      <c r="E123" s="46"/>
      <c r="F123" s="46"/>
      <c r="G123" s="91">
        <f>G122*1.18</f>
        <v>38003.854316</v>
      </c>
    </row>
    <row r="124" spans="1:7" ht="14.25" customHeight="1">
      <c r="A124" s="66"/>
      <c r="B124" s="33" t="s">
        <v>125</v>
      </c>
      <c r="C124" s="7" t="s">
        <v>10</v>
      </c>
      <c r="D124" s="46"/>
      <c r="E124" s="46"/>
      <c r="F124" s="46"/>
      <c r="G124" s="91">
        <f>G123/C5/12</f>
        <v>0.6013686762369531</v>
      </c>
    </row>
    <row r="125" spans="1:7" ht="24">
      <c r="A125" s="22" t="s">
        <v>177</v>
      </c>
      <c r="B125" s="93" t="s">
        <v>178</v>
      </c>
      <c r="C125" s="27"/>
      <c r="D125" s="9"/>
      <c r="E125" s="46"/>
      <c r="F125" s="46"/>
      <c r="G125" s="91"/>
    </row>
    <row r="126" spans="1:7" ht="26.25" customHeight="1">
      <c r="A126" s="10">
        <v>1</v>
      </c>
      <c r="B126" s="60" t="s">
        <v>179</v>
      </c>
      <c r="C126" s="7" t="s">
        <v>180</v>
      </c>
      <c r="D126" s="94">
        <v>1</v>
      </c>
      <c r="E126" s="94">
        <v>12</v>
      </c>
      <c r="F126" s="94">
        <v>155.38</v>
      </c>
      <c r="G126" s="95">
        <f>D126*F126*E126</f>
        <v>1864.56</v>
      </c>
    </row>
    <row r="127" spans="1:7" ht="12">
      <c r="A127" s="10">
        <v>2</v>
      </c>
      <c r="B127" s="66" t="s">
        <v>181</v>
      </c>
      <c r="C127" s="7" t="s">
        <v>180</v>
      </c>
      <c r="D127" s="94">
        <v>1</v>
      </c>
      <c r="E127" s="94">
        <v>12</v>
      </c>
      <c r="F127" s="94">
        <v>77.69</v>
      </c>
      <c r="G127" s="95">
        <f>D127*F127*E127</f>
        <v>932.28</v>
      </c>
    </row>
    <row r="128" spans="1:7" ht="12">
      <c r="A128" s="10">
        <v>3</v>
      </c>
      <c r="B128" s="66" t="s">
        <v>182</v>
      </c>
      <c r="C128" s="7" t="s">
        <v>180</v>
      </c>
      <c r="D128" s="94">
        <v>1</v>
      </c>
      <c r="E128" s="94">
        <v>3</v>
      </c>
      <c r="F128" s="94">
        <v>155.38</v>
      </c>
      <c r="G128" s="95">
        <f>D128*F128*E128</f>
        <v>466.14</v>
      </c>
    </row>
    <row r="129" spans="1:7" ht="12">
      <c r="A129" s="10"/>
      <c r="B129" s="33" t="s">
        <v>123</v>
      </c>
      <c r="C129" s="7"/>
      <c r="D129" s="46"/>
      <c r="E129" s="46"/>
      <c r="F129" s="46"/>
      <c r="G129" s="91">
        <f>G126+G127+G128</f>
        <v>3262.98</v>
      </c>
    </row>
    <row r="130" spans="1:7" ht="12">
      <c r="A130" s="10"/>
      <c r="B130" s="73" t="s">
        <v>170</v>
      </c>
      <c r="C130" s="7"/>
      <c r="D130" s="46"/>
      <c r="E130" s="46"/>
      <c r="F130" s="46"/>
      <c r="G130" s="91">
        <f>G129*1.15</f>
        <v>3752.4269999999997</v>
      </c>
    </row>
    <row r="131" spans="1:7" ht="12">
      <c r="A131" s="10"/>
      <c r="B131" s="73" t="s">
        <v>130</v>
      </c>
      <c r="C131" s="7"/>
      <c r="D131" s="46"/>
      <c r="E131" s="46"/>
      <c r="F131" s="46"/>
      <c r="G131" s="91">
        <f>G130*1.18</f>
        <v>4427.8638599999995</v>
      </c>
    </row>
    <row r="132" spans="1:7" ht="12">
      <c r="A132" s="66"/>
      <c r="B132" s="33" t="s">
        <v>125</v>
      </c>
      <c r="C132" s="7" t="s">
        <v>183</v>
      </c>
      <c r="D132" s="46"/>
      <c r="E132" s="46"/>
      <c r="F132" s="46"/>
      <c r="G132" s="91">
        <f>G131/C5/12</f>
        <v>0.0700660150390217</v>
      </c>
    </row>
    <row r="133" spans="1:7" ht="12">
      <c r="A133" s="22" t="s">
        <v>184</v>
      </c>
      <c r="B133" s="96" t="s">
        <v>82</v>
      </c>
      <c r="C133" s="57"/>
      <c r="D133" s="9" t="s">
        <v>158</v>
      </c>
      <c r="E133" s="57"/>
      <c r="F133" s="57"/>
      <c r="G133" s="57"/>
    </row>
    <row r="134" spans="1:7" ht="24">
      <c r="A134" s="20">
        <v>1</v>
      </c>
      <c r="B134" s="97" t="s">
        <v>185</v>
      </c>
      <c r="C134" s="98" t="s">
        <v>79</v>
      </c>
      <c r="D134" s="99">
        <v>2</v>
      </c>
      <c r="E134" s="100"/>
      <c r="F134" s="101">
        <v>76.72</v>
      </c>
      <c r="G134" s="102">
        <f>D134*F134</f>
        <v>153.44</v>
      </c>
    </row>
    <row r="135" spans="1:7" ht="12">
      <c r="A135" s="20">
        <v>2</v>
      </c>
      <c r="B135" s="69" t="s">
        <v>83</v>
      </c>
      <c r="C135" s="98" t="s">
        <v>84</v>
      </c>
      <c r="D135" s="99">
        <v>6</v>
      </c>
      <c r="E135" s="100"/>
      <c r="F135" s="101">
        <v>26.86</v>
      </c>
      <c r="G135" s="102">
        <f aca="true" t="shared" si="5" ref="G135:G155">D135*F135</f>
        <v>161.16</v>
      </c>
    </row>
    <row r="136" spans="1:7" ht="12">
      <c r="A136" s="20">
        <v>3</v>
      </c>
      <c r="B136" s="69" t="s">
        <v>85</v>
      </c>
      <c r="C136" s="98" t="s">
        <v>86</v>
      </c>
      <c r="D136" s="99">
        <v>6</v>
      </c>
      <c r="E136" s="100"/>
      <c r="F136" s="101">
        <v>26.86</v>
      </c>
      <c r="G136" s="102">
        <f t="shared" si="5"/>
        <v>161.16</v>
      </c>
    </row>
    <row r="137" spans="1:7" ht="12">
      <c r="A137" s="20">
        <v>4</v>
      </c>
      <c r="B137" s="69" t="s">
        <v>186</v>
      </c>
      <c r="C137" s="98" t="s">
        <v>87</v>
      </c>
      <c r="D137" s="99">
        <v>3</v>
      </c>
      <c r="E137" s="100"/>
      <c r="F137" s="101">
        <v>170.07</v>
      </c>
      <c r="G137" s="102">
        <f t="shared" si="5"/>
        <v>510.21</v>
      </c>
    </row>
    <row r="138" spans="1:7" ht="24">
      <c r="A138" s="20">
        <v>5</v>
      </c>
      <c r="B138" s="69" t="s">
        <v>187</v>
      </c>
      <c r="C138" s="98" t="s">
        <v>56</v>
      </c>
      <c r="D138" s="99">
        <v>3</v>
      </c>
      <c r="E138" s="100"/>
      <c r="F138" s="101">
        <v>187.76</v>
      </c>
      <c r="G138" s="102">
        <f t="shared" si="5"/>
        <v>563.28</v>
      </c>
    </row>
    <row r="139" spans="1:7" ht="12">
      <c r="A139" s="20">
        <v>6</v>
      </c>
      <c r="B139" s="69" t="s">
        <v>88</v>
      </c>
      <c r="C139" s="98" t="s">
        <v>56</v>
      </c>
      <c r="D139" s="99">
        <v>7</v>
      </c>
      <c r="E139" s="100"/>
      <c r="F139" s="101">
        <v>79</v>
      </c>
      <c r="G139" s="102">
        <f t="shared" si="5"/>
        <v>553</v>
      </c>
    </row>
    <row r="140" spans="1:7" ht="12">
      <c r="A140" s="20">
        <v>7</v>
      </c>
      <c r="B140" s="69" t="s">
        <v>188</v>
      </c>
      <c r="C140" s="98" t="s">
        <v>89</v>
      </c>
      <c r="D140" s="99">
        <v>210</v>
      </c>
      <c r="E140" s="100"/>
      <c r="F140" s="101">
        <v>1.9</v>
      </c>
      <c r="G140" s="102">
        <f t="shared" si="5"/>
        <v>399</v>
      </c>
    </row>
    <row r="141" spans="1:7" ht="12">
      <c r="A141" s="20">
        <v>8</v>
      </c>
      <c r="B141" s="97" t="s">
        <v>189</v>
      </c>
      <c r="C141" s="103" t="s">
        <v>56</v>
      </c>
      <c r="D141" s="99">
        <v>1</v>
      </c>
      <c r="E141" s="100"/>
      <c r="F141" s="104">
        <v>56.18</v>
      </c>
      <c r="G141" s="102">
        <f t="shared" si="5"/>
        <v>56.18</v>
      </c>
    </row>
    <row r="142" spans="1:7" ht="12">
      <c r="A142" s="20">
        <v>9</v>
      </c>
      <c r="B142" s="97" t="s">
        <v>190</v>
      </c>
      <c r="C142" s="103" t="s">
        <v>48</v>
      </c>
      <c r="D142" s="99">
        <v>1</v>
      </c>
      <c r="E142" s="100"/>
      <c r="F142" s="104">
        <v>196.93</v>
      </c>
      <c r="G142" s="102">
        <f t="shared" si="5"/>
        <v>196.93</v>
      </c>
    </row>
    <row r="143" spans="1:7" ht="12">
      <c r="A143" s="105">
        <v>10</v>
      </c>
      <c r="B143" s="97" t="s">
        <v>90</v>
      </c>
      <c r="C143" s="103" t="s">
        <v>89</v>
      </c>
      <c r="D143" s="99">
        <v>72</v>
      </c>
      <c r="E143" s="100"/>
      <c r="F143" s="104">
        <v>12.64</v>
      </c>
      <c r="G143" s="102">
        <f t="shared" si="5"/>
        <v>910.08</v>
      </c>
    </row>
    <row r="144" spans="1:7" ht="12">
      <c r="A144" s="105">
        <v>11</v>
      </c>
      <c r="B144" s="97" t="s">
        <v>191</v>
      </c>
      <c r="C144" s="103" t="s">
        <v>56</v>
      </c>
      <c r="D144" s="99">
        <v>3</v>
      </c>
      <c r="E144" s="100"/>
      <c r="F144" s="104">
        <v>150.54</v>
      </c>
      <c r="G144" s="102">
        <f t="shared" si="5"/>
        <v>451.62</v>
      </c>
    </row>
    <row r="145" spans="1:7" ht="12">
      <c r="A145" s="105">
        <v>12</v>
      </c>
      <c r="B145" s="97" t="s">
        <v>192</v>
      </c>
      <c r="C145" s="103" t="s">
        <v>56</v>
      </c>
      <c r="D145" s="99">
        <v>0</v>
      </c>
      <c r="E145" s="100"/>
      <c r="F145" s="104">
        <v>91.06</v>
      </c>
      <c r="G145" s="102">
        <f t="shared" si="5"/>
        <v>0</v>
      </c>
    </row>
    <row r="146" spans="1:7" ht="12">
      <c r="A146" s="105">
        <v>13</v>
      </c>
      <c r="B146" s="97" t="s">
        <v>193</v>
      </c>
      <c r="C146" s="103" t="s">
        <v>56</v>
      </c>
      <c r="D146" s="99">
        <v>1</v>
      </c>
      <c r="E146" s="100"/>
      <c r="F146" s="104">
        <v>75.06</v>
      </c>
      <c r="G146" s="102">
        <f t="shared" si="5"/>
        <v>75.06</v>
      </c>
    </row>
    <row r="147" spans="1:7" ht="12">
      <c r="A147" s="105">
        <v>14</v>
      </c>
      <c r="B147" s="97" t="s">
        <v>194</v>
      </c>
      <c r="C147" s="103" t="s">
        <v>56</v>
      </c>
      <c r="D147" s="99">
        <v>1</v>
      </c>
      <c r="E147" s="100"/>
      <c r="F147" s="104">
        <v>350.26</v>
      </c>
      <c r="G147" s="102">
        <f t="shared" si="5"/>
        <v>350.26</v>
      </c>
    </row>
    <row r="148" spans="1:7" ht="12">
      <c r="A148" s="105">
        <v>15</v>
      </c>
      <c r="B148" s="97" t="s">
        <v>195</v>
      </c>
      <c r="C148" s="103" t="s">
        <v>89</v>
      </c>
      <c r="D148" s="99">
        <v>0</v>
      </c>
      <c r="E148" s="100"/>
      <c r="F148" s="104">
        <v>160.04</v>
      </c>
      <c r="G148" s="102">
        <f t="shared" si="5"/>
        <v>0</v>
      </c>
    </row>
    <row r="149" spans="1:7" ht="12">
      <c r="A149" s="105">
        <v>16</v>
      </c>
      <c r="B149" s="97" t="s">
        <v>196</v>
      </c>
      <c r="C149" s="103" t="s">
        <v>91</v>
      </c>
      <c r="D149" s="99">
        <v>2</v>
      </c>
      <c r="E149" s="100"/>
      <c r="F149" s="104">
        <v>120.82</v>
      </c>
      <c r="G149" s="102">
        <f t="shared" si="5"/>
        <v>241.64</v>
      </c>
    </row>
    <row r="150" spans="1:7" ht="12">
      <c r="A150" s="105">
        <v>17</v>
      </c>
      <c r="B150" s="97" t="s">
        <v>92</v>
      </c>
      <c r="C150" s="103" t="s">
        <v>93</v>
      </c>
      <c r="D150" s="99">
        <v>4</v>
      </c>
      <c r="E150" s="100"/>
      <c r="F150" s="104">
        <v>59.91</v>
      </c>
      <c r="G150" s="102">
        <f t="shared" si="5"/>
        <v>239.64</v>
      </c>
    </row>
    <row r="151" spans="1:7" ht="12">
      <c r="A151" s="105">
        <v>18</v>
      </c>
      <c r="B151" s="97" t="s">
        <v>94</v>
      </c>
      <c r="C151" s="103" t="s">
        <v>30</v>
      </c>
      <c r="D151" s="99">
        <v>7.2</v>
      </c>
      <c r="E151" s="100"/>
      <c r="F151" s="104">
        <v>632.01</v>
      </c>
      <c r="G151" s="102">
        <f t="shared" si="5"/>
        <v>4550.472</v>
      </c>
    </row>
    <row r="152" spans="1:7" ht="24">
      <c r="A152" s="105">
        <v>19</v>
      </c>
      <c r="B152" s="97" t="s">
        <v>197</v>
      </c>
      <c r="C152" s="103" t="s">
        <v>56</v>
      </c>
      <c r="D152" s="99">
        <v>8</v>
      </c>
      <c r="E152" s="100"/>
      <c r="F152" s="104">
        <v>31.6</v>
      </c>
      <c r="G152" s="102">
        <f t="shared" si="5"/>
        <v>252.8</v>
      </c>
    </row>
    <row r="153" spans="1:7" ht="12">
      <c r="A153" s="105">
        <v>20</v>
      </c>
      <c r="B153" s="97" t="s">
        <v>95</v>
      </c>
      <c r="C153" s="103" t="s">
        <v>56</v>
      </c>
      <c r="D153" s="106">
        <v>2</v>
      </c>
      <c r="E153" s="100"/>
      <c r="F153" s="107">
        <v>221.81</v>
      </c>
      <c r="G153" s="102">
        <f t="shared" si="5"/>
        <v>443.62</v>
      </c>
    </row>
    <row r="154" spans="1:7" ht="12">
      <c r="A154" s="20">
        <v>21</v>
      </c>
      <c r="B154" s="108" t="s">
        <v>96</v>
      </c>
      <c r="C154" s="103" t="s">
        <v>198</v>
      </c>
      <c r="D154" s="106">
        <v>6</v>
      </c>
      <c r="E154" s="100"/>
      <c r="F154" s="106">
        <v>158</v>
      </c>
      <c r="G154" s="102">
        <f t="shared" si="5"/>
        <v>948</v>
      </c>
    </row>
    <row r="155" spans="1:7" ht="12">
      <c r="A155" s="20">
        <v>22</v>
      </c>
      <c r="B155" s="108" t="s">
        <v>97</v>
      </c>
      <c r="C155" s="103" t="s">
        <v>56</v>
      </c>
      <c r="D155" s="109">
        <v>0</v>
      </c>
      <c r="E155" s="100"/>
      <c r="F155" s="107">
        <v>52.14</v>
      </c>
      <c r="G155" s="102">
        <f t="shared" si="5"/>
        <v>0</v>
      </c>
    </row>
    <row r="156" spans="1:7" ht="12">
      <c r="A156" s="20"/>
      <c r="B156" s="33" t="s">
        <v>123</v>
      </c>
      <c r="C156" s="79"/>
      <c r="D156" s="110"/>
      <c r="E156" s="110"/>
      <c r="F156" s="80"/>
      <c r="G156" s="80">
        <f>SUM(G134:G155)</f>
        <v>11217.552000000001</v>
      </c>
    </row>
    <row r="157" spans="1:7" ht="12">
      <c r="A157" s="20"/>
      <c r="B157" s="73" t="s">
        <v>170</v>
      </c>
      <c r="C157" s="79"/>
      <c r="D157" s="110"/>
      <c r="E157" s="110"/>
      <c r="F157" s="80"/>
      <c r="G157" s="81">
        <f>(G156*15%)+G156</f>
        <v>12900.1848</v>
      </c>
    </row>
    <row r="158" spans="1:7" ht="12">
      <c r="A158" s="20"/>
      <c r="B158" s="73" t="s">
        <v>130</v>
      </c>
      <c r="C158" s="79"/>
      <c r="D158" s="110"/>
      <c r="E158" s="110"/>
      <c r="F158" s="80"/>
      <c r="G158" s="81">
        <f>G157*1.18</f>
        <v>15222.218064</v>
      </c>
    </row>
    <row r="159" spans="1:7" ht="12">
      <c r="A159" s="20"/>
      <c r="B159" s="73" t="s">
        <v>125</v>
      </c>
      <c r="C159" s="7" t="s">
        <v>10</v>
      </c>
      <c r="D159" s="110"/>
      <c r="E159" s="110"/>
      <c r="F159" s="80"/>
      <c r="G159" s="81">
        <f>G158/C5/12</f>
        <v>0.24087465051364335</v>
      </c>
    </row>
    <row r="160" spans="1:7" ht="12">
      <c r="A160" s="22" t="s">
        <v>199</v>
      </c>
      <c r="B160" s="25" t="s">
        <v>98</v>
      </c>
      <c r="C160" s="7" t="s">
        <v>10</v>
      </c>
      <c r="D160" s="31">
        <f>C5</f>
        <v>5266.3</v>
      </c>
      <c r="E160" s="26"/>
      <c r="F160" s="111">
        <v>1.94</v>
      </c>
      <c r="G160" s="112">
        <f>D160*F160*12</f>
        <v>122599.46399999999</v>
      </c>
    </row>
    <row r="161" spans="1:7" ht="12">
      <c r="A161" s="22"/>
      <c r="B161" s="25"/>
      <c r="C161" s="7"/>
      <c r="D161" s="26"/>
      <c r="E161" s="26"/>
      <c r="F161" s="11"/>
      <c r="G161" s="112"/>
    </row>
    <row r="162" spans="1:7" ht="12">
      <c r="A162" s="22" t="s">
        <v>20</v>
      </c>
      <c r="B162" s="56" t="s">
        <v>101</v>
      </c>
      <c r="C162" s="7" t="s">
        <v>10</v>
      </c>
      <c r="D162" s="31">
        <f>C5</f>
        <v>5266.3</v>
      </c>
      <c r="E162" s="26"/>
      <c r="F162" s="111">
        <v>2.54</v>
      </c>
      <c r="G162" s="112">
        <f>D162*F162*12</f>
        <v>160516.824</v>
      </c>
    </row>
    <row r="163" spans="1:7" ht="12">
      <c r="A163" s="22"/>
      <c r="B163" s="56"/>
      <c r="C163" s="7"/>
      <c r="D163" s="26"/>
      <c r="E163" s="26"/>
      <c r="F163" s="11"/>
      <c r="G163" s="112"/>
    </row>
    <row r="164" spans="1:7" ht="12">
      <c r="A164" s="113" t="s">
        <v>22</v>
      </c>
      <c r="B164" s="54" t="s">
        <v>19</v>
      </c>
      <c r="C164" s="7" t="s">
        <v>10</v>
      </c>
      <c r="D164" s="31">
        <f>C5</f>
        <v>5266.3</v>
      </c>
      <c r="E164" s="26"/>
      <c r="F164" s="114">
        <v>1.43</v>
      </c>
      <c r="G164" s="28">
        <f>F164*D164*12</f>
        <v>90369.708</v>
      </c>
    </row>
    <row r="165" spans="1:7" ht="12">
      <c r="A165" s="113"/>
      <c r="B165" s="54"/>
      <c r="C165" s="7"/>
      <c r="D165" s="26"/>
      <c r="E165" s="26"/>
      <c r="F165" s="27"/>
      <c r="G165" s="28"/>
    </row>
    <row r="166" spans="1:7" ht="12">
      <c r="A166" s="113" t="s">
        <v>100</v>
      </c>
      <c r="B166" s="54" t="s">
        <v>21</v>
      </c>
      <c r="C166" s="7" t="s">
        <v>10</v>
      </c>
      <c r="D166" s="31">
        <f>C5</f>
        <v>5266.3</v>
      </c>
      <c r="E166" s="26"/>
      <c r="F166" s="114">
        <v>0.95</v>
      </c>
      <c r="G166" s="28">
        <f>F166*D166*12</f>
        <v>60035.81999999999</v>
      </c>
    </row>
    <row r="167" spans="1:7" ht="12">
      <c r="A167" s="66"/>
      <c r="B167" s="115" t="s">
        <v>102</v>
      </c>
      <c r="C167" s="7" t="s">
        <v>103</v>
      </c>
      <c r="D167" s="26"/>
      <c r="E167" s="26"/>
      <c r="F167" s="7"/>
      <c r="G167" s="12">
        <f>G23+G31+G33+G34+G60+G62+G83+G107+G123+G131+G158+G160+G162+G164+G166</f>
        <v>904913.98628416</v>
      </c>
    </row>
    <row r="168" spans="1:7" ht="12">
      <c r="A168" s="23"/>
      <c r="B168" s="138" t="s">
        <v>211</v>
      </c>
      <c r="C168" s="139" t="s">
        <v>99</v>
      </c>
      <c r="D168" s="7"/>
      <c r="E168" s="7"/>
      <c r="F168" s="7"/>
      <c r="G168" s="116">
        <f>G167/C5/12</f>
        <v>14.319256186888962</v>
      </c>
    </row>
    <row r="169" spans="1:7" ht="12">
      <c r="A169" s="23"/>
      <c r="B169" s="140" t="s">
        <v>212</v>
      </c>
      <c r="C169" s="139"/>
      <c r="D169" s="7"/>
      <c r="E169" s="7"/>
      <c r="F169" s="7"/>
      <c r="G169" s="116"/>
    </row>
    <row r="170" spans="1:7" ht="12">
      <c r="A170" s="23"/>
      <c r="B170" s="141" t="s">
        <v>213</v>
      </c>
      <c r="C170" s="139" t="s">
        <v>99</v>
      </c>
      <c r="D170" s="7"/>
      <c r="E170" s="7"/>
      <c r="F170" s="7"/>
      <c r="G170" s="116">
        <v>13.28</v>
      </c>
    </row>
    <row r="171" spans="1:7" ht="12">
      <c r="A171" s="23"/>
      <c r="B171" s="141" t="s">
        <v>214</v>
      </c>
      <c r="C171" s="139" t="s">
        <v>99</v>
      </c>
      <c r="D171" s="7"/>
      <c r="E171" s="7"/>
      <c r="F171" s="7"/>
      <c r="G171" s="116">
        <v>15.36</v>
      </c>
    </row>
    <row r="172" spans="1:7" ht="12">
      <c r="A172" s="117"/>
      <c r="B172" s="117"/>
      <c r="C172" s="2"/>
      <c r="E172" s="2"/>
      <c r="F172" s="2"/>
      <c r="G172" s="118"/>
    </row>
    <row r="173" spans="1:7" ht="12.75">
      <c r="A173" s="119"/>
      <c r="B173" s="119"/>
      <c r="C173" s="119"/>
      <c r="D173" s="119"/>
      <c r="E173" s="119"/>
      <c r="F173" s="119"/>
      <c r="G173" s="119"/>
    </row>
    <row r="174" spans="1:7" ht="12">
      <c r="A174" s="117"/>
      <c r="B174" s="117" t="s">
        <v>200</v>
      </c>
      <c r="C174" s="2"/>
      <c r="E174" s="2"/>
      <c r="F174" s="16"/>
      <c r="G174" s="117"/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>
    <tabColor indexed="35"/>
  </sheetPr>
  <dimension ref="A1:G174"/>
  <sheetViews>
    <sheetView tabSelected="1" workbookViewId="0" topLeftCell="A151">
      <selection activeCell="B168" sqref="B168:C171"/>
    </sheetView>
  </sheetViews>
  <sheetFormatPr defaultColWidth="9.140625" defaultRowHeight="12.75"/>
  <cols>
    <col min="1" max="1" width="4.421875" style="3" customWidth="1"/>
    <col min="2" max="2" width="40.7109375" style="3" customWidth="1"/>
    <col min="3" max="3" width="9.00390625" style="1" customWidth="1"/>
    <col min="4" max="4" width="8.28125" style="2" customWidth="1"/>
    <col min="5" max="5" width="9.28125" style="1" customWidth="1"/>
    <col min="6" max="6" width="9.421875" style="4" customWidth="1"/>
    <col min="7" max="7" width="11.140625" style="3" customWidth="1"/>
    <col min="8" max="16384" width="9.140625" style="3" customWidth="1"/>
  </cols>
  <sheetData>
    <row r="1" spans="1:7" ht="12">
      <c r="A1" s="14"/>
      <c r="B1" s="14"/>
      <c r="C1" s="2"/>
      <c r="E1" s="2"/>
      <c r="F1" s="2"/>
      <c r="G1" s="15" t="s">
        <v>0</v>
      </c>
    </row>
    <row r="2" spans="1:7" ht="12">
      <c r="A2" s="134" t="s">
        <v>107</v>
      </c>
      <c r="B2" s="135"/>
      <c r="C2" s="135"/>
      <c r="D2" s="135"/>
      <c r="E2" s="135"/>
      <c r="F2" s="135"/>
      <c r="G2" s="135"/>
    </row>
    <row r="3" spans="1:7" ht="12">
      <c r="A3" s="134" t="s">
        <v>108</v>
      </c>
      <c r="B3" s="135"/>
      <c r="C3" s="135"/>
      <c r="D3" s="135"/>
      <c r="E3" s="135"/>
      <c r="F3" s="135"/>
      <c r="G3" s="135"/>
    </row>
    <row r="4" spans="1:7" ht="12">
      <c r="A4" s="14"/>
      <c r="B4" s="17" t="s">
        <v>207</v>
      </c>
      <c r="C4" s="2"/>
      <c r="E4" s="2"/>
      <c r="F4" s="2"/>
      <c r="G4" s="16"/>
    </row>
    <row r="5" spans="1:7" ht="12">
      <c r="A5" s="14"/>
      <c r="B5" s="18" t="s">
        <v>109</v>
      </c>
      <c r="C5" s="19">
        <v>5957.5</v>
      </c>
      <c r="D5" s="5"/>
      <c r="E5" s="5"/>
      <c r="F5" s="5"/>
      <c r="G5" s="16"/>
    </row>
    <row r="6" spans="1:7" ht="12">
      <c r="A6" s="14"/>
      <c r="B6" s="16"/>
      <c r="C6" s="2"/>
      <c r="E6" s="2"/>
      <c r="F6" s="2"/>
      <c r="G6" s="16"/>
    </row>
    <row r="7" spans="1:7" ht="24">
      <c r="A7" s="20" t="s">
        <v>1</v>
      </c>
      <c r="B7" s="20" t="s">
        <v>2</v>
      </c>
      <c r="C7" s="20" t="s">
        <v>3</v>
      </c>
      <c r="D7" s="6" t="s">
        <v>4</v>
      </c>
      <c r="E7" s="21" t="s">
        <v>110</v>
      </c>
      <c r="F7" s="6" t="s">
        <v>5</v>
      </c>
      <c r="G7" s="21" t="s">
        <v>106</v>
      </c>
    </row>
    <row r="8" spans="1:7" ht="12">
      <c r="A8" s="10">
        <v>1</v>
      </c>
      <c r="B8" s="10">
        <v>2</v>
      </c>
      <c r="C8" s="7">
        <v>3</v>
      </c>
      <c r="D8" s="8">
        <v>4</v>
      </c>
      <c r="E8" s="7">
        <v>5</v>
      </c>
      <c r="F8" s="10">
        <v>6</v>
      </c>
      <c r="G8" s="10">
        <v>7</v>
      </c>
    </row>
    <row r="9" spans="1:7" ht="12">
      <c r="A9" s="22" t="s">
        <v>6</v>
      </c>
      <c r="B9" s="136" t="s">
        <v>7</v>
      </c>
      <c r="C9" s="137"/>
      <c r="D9" s="137"/>
      <c r="E9" s="137"/>
      <c r="F9" s="137"/>
      <c r="G9" s="10"/>
    </row>
    <row r="10" spans="1:7" ht="12">
      <c r="A10" s="24" t="s">
        <v>8</v>
      </c>
      <c r="B10" s="25" t="s">
        <v>9</v>
      </c>
      <c r="C10" s="7"/>
      <c r="D10" s="26"/>
      <c r="E10" s="26"/>
      <c r="F10" s="27"/>
      <c r="G10" s="28"/>
    </row>
    <row r="11" spans="1:7" ht="13.5" customHeight="1">
      <c r="A11" s="29">
        <v>1</v>
      </c>
      <c r="B11" s="30" t="s">
        <v>111</v>
      </c>
      <c r="C11" s="7" t="s">
        <v>112</v>
      </c>
      <c r="D11" s="31">
        <v>665.4</v>
      </c>
      <c r="E11" s="31">
        <v>288</v>
      </c>
      <c r="F11" s="32">
        <v>0.29</v>
      </c>
      <c r="G11" s="26">
        <f>D11*E11*F11</f>
        <v>55574.20799999999</v>
      </c>
    </row>
    <row r="12" spans="1:7" ht="12">
      <c r="A12" s="29">
        <v>2</v>
      </c>
      <c r="B12" s="30" t="s">
        <v>113</v>
      </c>
      <c r="C12" s="7" t="s">
        <v>112</v>
      </c>
      <c r="D12" s="31">
        <v>665.4</v>
      </c>
      <c r="E12" s="31">
        <v>24</v>
      </c>
      <c r="F12" s="32">
        <v>1.15</v>
      </c>
      <c r="G12" s="26">
        <f aca="true" t="shared" si="0" ref="G12:G21">D12*E12*F12</f>
        <v>18365.039999999997</v>
      </c>
    </row>
    <row r="13" spans="1:7" ht="12">
      <c r="A13" s="29">
        <v>3</v>
      </c>
      <c r="B13" s="30" t="s">
        <v>114</v>
      </c>
      <c r="C13" s="7" t="s">
        <v>112</v>
      </c>
      <c r="D13" s="31">
        <v>113</v>
      </c>
      <c r="E13" s="31">
        <v>2</v>
      </c>
      <c r="F13" s="32">
        <v>14.36</v>
      </c>
      <c r="G13" s="26">
        <f t="shared" si="0"/>
        <v>3245.3599999999997</v>
      </c>
    </row>
    <row r="14" spans="1:7" ht="12" customHeight="1">
      <c r="A14" s="29">
        <v>4</v>
      </c>
      <c r="B14" s="30" t="s">
        <v>115</v>
      </c>
      <c r="C14" s="7" t="s">
        <v>112</v>
      </c>
      <c r="D14" s="31">
        <v>66.5</v>
      </c>
      <c r="E14" s="31">
        <v>24</v>
      </c>
      <c r="F14" s="32">
        <v>0.93</v>
      </c>
      <c r="G14" s="26">
        <f t="shared" si="0"/>
        <v>1484.28</v>
      </c>
    </row>
    <row r="15" spans="1:7" ht="12" customHeight="1">
      <c r="A15" s="29">
        <v>5</v>
      </c>
      <c r="B15" s="30" t="s">
        <v>116</v>
      </c>
      <c r="C15" s="7" t="s">
        <v>112</v>
      </c>
      <c r="D15" s="31">
        <v>61</v>
      </c>
      <c r="E15" s="31">
        <v>288</v>
      </c>
      <c r="F15" s="32">
        <v>0.29</v>
      </c>
      <c r="G15" s="26">
        <f t="shared" si="0"/>
        <v>5094.719999999999</v>
      </c>
    </row>
    <row r="16" spans="1:7" ht="12" customHeight="1">
      <c r="A16" s="29">
        <v>6</v>
      </c>
      <c r="B16" s="30" t="s">
        <v>117</v>
      </c>
      <c r="C16" s="7" t="s">
        <v>112</v>
      </c>
      <c r="D16" s="31">
        <v>61</v>
      </c>
      <c r="E16" s="31">
        <v>14</v>
      </c>
      <c r="F16" s="32">
        <v>1.15</v>
      </c>
      <c r="G16" s="26">
        <f t="shared" si="0"/>
        <v>982.0999999999999</v>
      </c>
    </row>
    <row r="17" spans="1:7" ht="12.75" customHeight="1">
      <c r="A17" s="29">
        <v>7</v>
      </c>
      <c r="B17" s="30" t="s">
        <v>118</v>
      </c>
      <c r="C17" s="7" t="s">
        <v>112</v>
      </c>
      <c r="D17" s="31">
        <v>927</v>
      </c>
      <c r="E17" s="31">
        <v>2</v>
      </c>
      <c r="F17" s="32">
        <v>1.6</v>
      </c>
      <c r="G17" s="26">
        <f t="shared" si="0"/>
        <v>2966.4</v>
      </c>
    </row>
    <row r="18" spans="1:7" ht="12">
      <c r="A18" s="29">
        <v>8</v>
      </c>
      <c r="B18" s="30" t="s">
        <v>119</v>
      </c>
      <c r="C18" s="7" t="s">
        <v>112</v>
      </c>
      <c r="D18" s="31">
        <v>56</v>
      </c>
      <c r="E18" s="31">
        <v>2</v>
      </c>
      <c r="F18" s="32">
        <v>2.27</v>
      </c>
      <c r="G18" s="26">
        <f t="shared" si="0"/>
        <v>254.24</v>
      </c>
    </row>
    <row r="19" spans="1:7" ht="13.5" customHeight="1">
      <c r="A19" s="29">
        <v>9</v>
      </c>
      <c r="B19" s="30" t="s">
        <v>120</v>
      </c>
      <c r="C19" s="7" t="s">
        <v>112</v>
      </c>
      <c r="D19" s="31">
        <v>119</v>
      </c>
      <c r="E19" s="31">
        <v>12</v>
      </c>
      <c r="F19" s="32">
        <v>1.86</v>
      </c>
      <c r="G19" s="26">
        <f t="shared" si="0"/>
        <v>2656.08</v>
      </c>
    </row>
    <row r="20" spans="1:7" ht="12">
      <c r="A20" s="29">
        <v>10</v>
      </c>
      <c r="B20" s="30" t="s">
        <v>121</v>
      </c>
      <c r="C20" s="7" t="s">
        <v>112</v>
      </c>
      <c r="D20" s="31">
        <v>47.5</v>
      </c>
      <c r="E20" s="31">
        <v>2</v>
      </c>
      <c r="F20" s="32">
        <v>2.77</v>
      </c>
      <c r="G20" s="26">
        <f t="shared" si="0"/>
        <v>263.15</v>
      </c>
    </row>
    <row r="21" spans="1:7" ht="12">
      <c r="A21" s="29">
        <v>11</v>
      </c>
      <c r="B21" s="30" t="s">
        <v>122</v>
      </c>
      <c r="C21" s="7" t="s">
        <v>112</v>
      </c>
      <c r="D21" s="31">
        <v>35</v>
      </c>
      <c r="E21" s="31">
        <v>12</v>
      </c>
      <c r="F21" s="32">
        <v>1.2</v>
      </c>
      <c r="G21" s="26">
        <f t="shared" si="0"/>
        <v>504</v>
      </c>
    </row>
    <row r="22" spans="1:7" ht="12">
      <c r="A22" s="29"/>
      <c r="B22" s="33" t="s">
        <v>123</v>
      </c>
      <c r="C22" s="7"/>
      <c r="D22" s="26"/>
      <c r="E22" s="26"/>
      <c r="F22" s="27"/>
      <c r="G22" s="28">
        <f>SUM(G11:G21)</f>
        <v>91389.578</v>
      </c>
    </row>
    <row r="23" spans="1:7" ht="12">
      <c r="A23" s="29"/>
      <c r="B23" s="34" t="s">
        <v>124</v>
      </c>
      <c r="C23" s="7"/>
      <c r="D23" s="26"/>
      <c r="E23" s="26"/>
      <c r="F23" s="27"/>
      <c r="G23" s="28">
        <f>G22*1.18</f>
        <v>107839.70203999999</v>
      </c>
    </row>
    <row r="24" spans="1:7" ht="12">
      <c r="A24" s="13"/>
      <c r="B24" s="34" t="s">
        <v>125</v>
      </c>
      <c r="C24" s="7" t="s">
        <v>10</v>
      </c>
      <c r="D24" s="26"/>
      <c r="E24" s="26"/>
      <c r="F24" s="27"/>
      <c r="G24" s="28">
        <f>G23/C5/12</f>
        <v>1.5084585542033848</v>
      </c>
    </row>
    <row r="25" spans="1:7" ht="14.25" customHeight="1">
      <c r="A25" s="35" t="s">
        <v>11</v>
      </c>
      <c r="B25" s="25" t="s">
        <v>104</v>
      </c>
      <c r="C25" s="7"/>
      <c r="D25" s="26"/>
      <c r="E25" s="26"/>
      <c r="F25" s="27"/>
      <c r="G25" s="28"/>
    </row>
    <row r="26" spans="1:7" ht="24" customHeight="1">
      <c r="A26" s="13">
        <v>1</v>
      </c>
      <c r="B26" s="30" t="s">
        <v>126</v>
      </c>
      <c r="C26" s="7" t="s">
        <v>56</v>
      </c>
      <c r="D26" s="31">
        <v>7</v>
      </c>
      <c r="E26" s="31">
        <v>288</v>
      </c>
      <c r="F26" s="32">
        <v>28.24</v>
      </c>
      <c r="G26" s="26">
        <f>D26*E26*F26</f>
        <v>56931.84</v>
      </c>
    </row>
    <row r="27" spans="1:7" ht="12" customHeight="1">
      <c r="A27" s="13">
        <v>2</v>
      </c>
      <c r="B27" s="30" t="s">
        <v>127</v>
      </c>
      <c r="C27" s="7" t="s">
        <v>56</v>
      </c>
      <c r="D27" s="31">
        <v>21</v>
      </c>
      <c r="E27" s="31">
        <v>144</v>
      </c>
      <c r="F27" s="32">
        <v>2.93</v>
      </c>
      <c r="G27" s="26">
        <f>D27*E27*F27</f>
        <v>8860.32</v>
      </c>
    </row>
    <row r="28" spans="1:7" ht="11.25" customHeight="1">
      <c r="A28" s="13">
        <v>3</v>
      </c>
      <c r="B28" s="30" t="s">
        <v>128</v>
      </c>
      <c r="C28" s="7" t="s">
        <v>61</v>
      </c>
      <c r="D28" s="31">
        <v>49</v>
      </c>
      <c r="E28" s="31">
        <v>6</v>
      </c>
      <c r="F28" s="32">
        <v>2.27</v>
      </c>
      <c r="G28" s="26">
        <f>D28*E28*F28</f>
        <v>667.38</v>
      </c>
    </row>
    <row r="29" spans="1:7" ht="13.5" customHeight="1">
      <c r="A29" s="13">
        <v>4</v>
      </c>
      <c r="B29" s="30" t="s">
        <v>129</v>
      </c>
      <c r="C29" s="7" t="s">
        <v>26</v>
      </c>
      <c r="D29" s="31">
        <v>28</v>
      </c>
      <c r="E29" s="31">
        <v>24</v>
      </c>
      <c r="F29" s="32">
        <v>6.54</v>
      </c>
      <c r="G29" s="26">
        <f>D29*E29*F29</f>
        <v>4394.88</v>
      </c>
    </row>
    <row r="30" spans="1:7" ht="12">
      <c r="A30" s="13"/>
      <c r="B30" s="34" t="s">
        <v>123</v>
      </c>
      <c r="C30" s="7"/>
      <c r="D30" s="26"/>
      <c r="E30" s="26"/>
      <c r="F30" s="27"/>
      <c r="G30" s="28">
        <f>G26+G27+G28+G29</f>
        <v>70854.42000000001</v>
      </c>
    </row>
    <row r="31" spans="1:7" ht="14.25" customHeight="1">
      <c r="A31" s="13"/>
      <c r="B31" s="34" t="s">
        <v>130</v>
      </c>
      <c r="C31" s="7"/>
      <c r="D31" s="26"/>
      <c r="E31" s="26"/>
      <c r="F31" s="27"/>
      <c r="G31" s="28">
        <f>G30*1.18</f>
        <v>83608.21560000001</v>
      </c>
    </row>
    <row r="32" spans="1:7" ht="12">
      <c r="A32" s="13"/>
      <c r="B32" s="34" t="s">
        <v>125</v>
      </c>
      <c r="C32" s="7" t="s">
        <v>10</v>
      </c>
      <c r="D32" s="7"/>
      <c r="E32" s="26"/>
      <c r="F32" s="27"/>
      <c r="G32" s="28">
        <f>G31/C5/12</f>
        <v>1.1695092404532104</v>
      </c>
    </row>
    <row r="33" spans="1:7" ht="12" customHeight="1">
      <c r="A33" s="36" t="s">
        <v>13</v>
      </c>
      <c r="B33" s="37" t="s">
        <v>12</v>
      </c>
      <c r="C33" s="7" t="s">
        <v>10</v>
      </c>
      <c r="D33" s="31">
        <f>C5</f>
        <v>5957.5</v>
      </c>
      <c r="E33" s="26"/>
      <c r="F33" s="11">
        <v>1.09</v>
      </c>
      <c r="G33" s="28">
        <f>F33*D33*12</f>
        <v>77924.1</v>
      </c>
    </row>
    <row r="34" spans="1:7" ht="12" customHeight="1">
      <c r="A34" s="35" t="s">
        <v>15</v>
      </c>
      <c r="B34" s="37" t="s">
        <v>14</v>
      </c>
      <c r="C34" s="7" t="s">
        <v>10</v>
      </c>
      <c r="D34" s="31">
        <f>C5</f>
        <v>5957.5</v>
      </c>
      <c r="E34" s="26"/>
      <c r="F34" s="11">
        <v>0.12</v>
      </c>
      <c r="G34" s="28">
        <f>F34*D34*12</f>
        <v>8578.8</v>
      </c>
    </row>
    <row r="35" spans="1:7" ht="12" customHeight="1">
      <c r="A35" s="35" t="s">
        <v>17</v>
      </c>
      <c r="B35" s="37" t="s">
        <v>16</v>
      </c>
      <c r="C35" s="7"/>
      <c r="D35" s="26"/>
      <c r="E35" s="26"/>
      <c r="F35" s="27"/>
      <c r="G35" s="28"/>
    </row>
    <row r="36" spans="1:7" ht="12" customHeight="1">
      <c r="A36" s="13">
        <v>1</v>
      </c>
      <c r="B36" s="38" t="s">
        <v>131</v>
      </c>
      <c r="C36" s="39" t="s">
        <v>79</v>
      </c>
      <c r="D36" s="31">
        <v>488</v>
      </c>
      <c r="E36" s="31">
        <v>1</v>
      </c>
      <c r="F36" s="40">
        <v>1.72</v>
      </c>
      <c r="G36" s="26">
        <f>D36*E36*F36</f>
        <v>839.36</v>
      </c>
    </row>
    <row r="37" spans="1:7" ht="12">
      <c r="A37" s="13">
        <v>2</v>
      </c>
      <c r="B37" s="38" t="s">
        <v>132</v>
      </c>
      <c r="C37" s="41" t="s">
        <v>79</v>
      </c>
      <c r="D37" s="31">
        <v>488</v>
      </c>
      <c r="E37" s="31">
        <v>28</v>
      </c>
      <c r="F37" s="40">
        <v>0.14</v>
      </c>
      <c r="G37" s="26">
        <f aca="true" t="shared" si="1" ref="G37:G58">D37*E37*F37</f>
        <v>1912.9600000000003</v>
      </c>
    </row>
    <row r="38" spans="1:7" ht="12" customHeight="1">
      <c r="A38" s="13">
        <v>3</v>
      </c>
      <c r="B38" s="38" t="s">
        <v>133</v>
      </c>
      <c r="C38" s="41" t="s">
        <v>79</v>
      </c>
      <c r="D38" s="31">
        <v>488</v>
      </c>
      <c r="E38" s="31">
        <v>10</v>
      </c>
      <c r="F38" s="40">
        <v>0.69</v>
      </c>
      <c r="G38" s="26">
        <f t="shared" si="1"/>
        <v>3367.2</v>
      </c>
    </row>
    <row r="39" spans="1:7" ht="12" customHeight="1">
      <c r="A39" s="13">
        <v>4</v>
      </c>
      <c r="B39" s="38" t="s">
        <v>133</v>
      </c>
      <c r="C39" s="41" t="s">
        <v>79</v>
      </c>
      <c r="D39" s="31">
        <v>1067</v>
      </c>
      <c r="E39" s="31">
        <v>12</v>
      </c>
      <c r="F39" s="40">
        <v>0.69</v>
      </c>
      <c r="G39" s="26">
        <f>D39*E39*F39</f>
        <v>8834.76</v>
      </c>
    </row>
    <row r="40" spans="1:7" ht="12">
      <c r="A40" s="13">
        <v>5</v>
      </c>
      <c r="B40" s="38" t="s">
        <v>134</v>
      </c>
      <c r="C40" s="41" t="s">
        <v>135</v>
      </c>
      <c r="D40" s="31">
        <v>7</v>
      </c>
      <c r="E40" s="31">
        <v>245</v>
      </c>
      <c r="F40" s="40">
        <v>3.28</v>
      </c>
      <c r="G40" s="26">
        <f t="shared" si="1"/>
        <v>5625.2</v>
      </c>
    </row>
    <row r="41" spans="1:7" ht="12">
      <c r="A41" s="13">
        <v>6</v>
      </c>
      <c r="B41" s="38" t="s">
        <v>136</v>
      </c>
      <c r="C41" s="41" t="s">
        <v>79</v>
      </c>
      <c r="D41" s="31">
        <v>695</v>
      </c>
      <c r="E41" s="31">
        <v>1</v>
      </c>
      <c r="F41" s="40">
        <v>1.2</v>
      </c>
      <c r="G41" s="26">
        <f t="shared" si="1"/>
        <v>834</v>
      </c>
    </row>
    <row r="42" spans="1:7" ht="12">
      <c r="A42" s="13">
        <v>7</v>
      </c>
      <c r="B42" s="38" t="s">
        <v>137</v>
      </c>
      <c r="C42" s="41" t="s">
        <v>79</v>
      </c>
      <c r="D42" s="31">
        <v>695</v>
      </c>
      <c r="E42" s="31">
        <v>122</v>
      </c>
      <c r="F42" s="40">
        <v>0.06</v>
      </c>
      <c r="G42" s="26">
        <f t="shared" si="1"/>
        <v>5087.4</v>
      </c>
    </row>
    <row r="43" spans="1:7" ht="12">
      <c r="A43" s="13">
        <v>8</v>
      </c>
      <c r="B43" s="38" t="s">
        <v>138</v>
      </c>
      <c r="C43" s="41" t="s">
        <v>139</v>
      </c>
      <c r="D43" s="31">
        <v>0.5</v>
      </c>
      <c r="E43" s="31">
        <v>3</v>
      </c>
      <c r="F43" s="40">
        <v>11.29</v>
      </c>
      <c r="G43" s="26">
        <f t="shared" si="1"/>
        <v>16.935</v>
      </c>
    </row>
    <row r="44" spans="1:7" ht="13.5" customHeight="1">
      <c r="A44" s="13">
        <v>9</v>
      </c>
      <c r="B44" s="38" t="s">
        <v>140</v>
      </c>
      <c r="C44" s="41" t="s">
        <v>135</v>
      </c>
      <c r="D44" s="31">
        <v>16</v>
      </c>
      <c r="E44" s="31">
        <v>1</v>
      </c>
      <c r="F44" s="40">
        <v>2.37</v>
      </c>
      <c r="G44" s="26">
        <f t="shared" si="1"/>
        <v>37.92</v>
      </c>
    </row>
    <row r="45" spans="1:7" ht="13.5" customHeight="1">
      <c r="A45" s="13">
        <v>10</v>
      </c>
      <c r="B45" s="38" t="s">
        <v>141</v>
      </c>
      <c r="C45" s="41" t="s">
        <v>79</v>
      </c>
      <c r="D45" s="31">
        <v>1092</v>
      </c>
      <c r="E45" s="31">
        <v>122</v>
      </c>
      <c r="F45" s="40">
        <v>0.14</v>
      </c>
      <c r="G45" s="26">
        <f t="shared" si="1"/>
        <v>18651.36</v>
      </c>
    </row>
    <row r="46" spans="1:7" ht="12.75" customHeight="1">
      <c r="A46" s="13">
        <v>11</v>
      </c>
      <c r="B46" s="38" t="s">
        <v>142</v>
      </c>
      <c r="C46" s="41" t="s">
        <v>79</v>
      </c>
      <c r="D46" s="31">
        <v>40</v>
      </c>
      <c r="E46" s="31">
        <v>28</v>
      </c>
      <c r="F46" s="40">
        <v>0.14</v>
      </c>
      <c r="G46" s="26">
        <f t="shared" si="1"/>
        <v>156.8</v>
      </c>
    </row>
    <row r="47" spans="1:7" ht="12">
      <c r="A47" s="13">
        <v>12</v>
      </c>
      <c r="B47" s="38" t="s">
        <v>143</v>
      </c>
      <c r="C47" s="41" t="s">
        <v>79</v>
      </c>
      <c r="D47" s="31">
        <v>1067</v>
      </c>
      <c r="E47" s="31">
        <v>25</v>
      </c>
      <c r="F47" s="40">
        <v>0.69</v>
      </c>
      <c r="G47" s="26">
        <f t="shared" si="1"/>
        <v>18405.75</v>
      </c>
    </row>
    <row r="48" spans="1:7" ht="12">
      <c r="A48" s="13">
        <v>13</v>
      </c>
      <c r="B48" s="38" t="s">
        <v>144</v>
      </c>
      <c r="C48" s="41" t="s">
        <v>139</v>
      </c>
      <c r="D48" s="31">
        <v>2</v>
      </c>
      <c r="E48" s="31">
        <v>36</v>
      </c>
      <c r="F48" s="40">
        <v>11.29</v>
      </c>
      <c r="G48" s="26">
        <f t="shared" si="1"/>
        <v>812.8799999999999</v>
      </c>
    </row>
    <row r="49" spans="1:7" ht="12">
      <c r="A49" s="13">
        <v>14</v>
      </c>
      <c r="B49" s="38" t="s">
        <v>145</v>
      </c>
      <c r="C49" s="41" t="s">
        <v>79</v>
      </c>
      <c r="D49" s="31">
        <v>1067</v>
      </c>
      <c r="E49" s="31">
        <v>36</v>
      </c>
      <c r="F49" s="40">
        <v>0.15</v>
      </c>
      <c r="G49" s="26">
        <f t="shared" si="1"/>
        <v>5761.8</v>
      </c>
    </row>
    <row r="50" spans="1:7" ht="12">
      <c r="A50" s="13">
        <v>15</v>
      </c>
      <c r="B50" s="38" t="s">
        <v>146</v>
      </c>
      <c r="C50" s="41" t="s">
        <v>79</v>
      </c>
      <c r="D50" s="31">
        <v>40</v>
      </c>
      <c r="E50" s="31">
        <v>5</v>
      </c>
      <c r="F50" s="40">
        <v>2.02</v>
      </c>
      <c r="G50" s="26">
        <f t="shared" si="1"/>
        <v>404</v>
      </c>
    </row>
    <row r="51" spans="1:7" ht="12">
      <c r="A51" s="13">
        <v>16</v>
      </c>
      <c r="B51" s="38" t="s">
        <v>147</v>
      </c>
      <c r="C51" s="41" t="s">
        <v>79</v>
      </c>
      <c r="D51" s="31">
        <v>36</v>
      </c>
      <c r="E51" s="31">
        <v>2</v>
      </c>
      <c r="F51" s="40">
        <v>4.8</v>
      </c>
      <c r="G51" s="26">
        <f t="shared" si="1"/>
        <v>345.59999999999997</v>
      </c>
    </row>
    <row r="52" spans="1:7" ht="12" customHeight="1">
      <c r="A52" s="13">
        <v>17</v>
      </c>
      <c r="B52" s="38" t="s">
        <v>148</v>
      </c>
      <c r="C52" s="41" t="s">
        <v>79</v>
      </c>
      <c r="D52" s="31">
        <v>1357</v>
      </c>
      <c r="E52" s="31">
        <v>72</v>
      </c>
      <c r="F52" s="40">
        <v>0.06</v>
      </c>
      <c r="G52" s="26">
        <f t="shared" si="1"/>
        <v>5862.24</v>
      </c>
    </row>
    <row r="53" spans="1:7" ht="25.5" customHeight="1">
      <c r="A53" s="13">
        <v>18</v>
      </c>
      <c r="B53" s="42" t="s">
        <v>149</v>
      </c>
      <c r="C53" s="43" t="s">
        <v>139</v>
      </c>
      <c r="D53" s="31">
        <v>2</v>
      </c>
      <c r="E53" s="31">
        <v>1</v>
      </c>
      <c r="F53" s="44">
        <v>11.29</v>
      </c>
      <c r="G53" s="26">
        <f t="shared" si="1"/>
        <v>22.58</v>
      </c>
    </row>
    <row r="54" spans="1:7" ht="12" customHeight="1">
      <c r="A54" s="13">
        <v>19</v>
      </c>
      <c r="B54" s="45" t="s">
        <v>150</v>
      </c>
      <c r="C54" s="46" t="s">
        <v>151</v>
      </c>
      <c r="D54" s="31">
        <v>16.45</v>
      </c>
      <c r="E54" s="31">
        <v>3</v>
      </c>
      <c r="F54" s="47">
        <v>27.3</v>
      </c>
      <c r="G54" s="26">
        <f t="shared" si="1"/>
        <v>1347.2549999999999</v>
      </c>
    </row>
    <row r="55" spans="1:7" ht="24.75" customHeight="1">
      <c r="A55" s="13">
        <v>20</v>
      </c>
      <c r="B55" s="45" t="s">
        <v>152</v>
      </c>
      <c r="C55" s="46" t="s">
        <v>30</v>
      </c>
      <c r="D55" s="48">
        <v>0.168</v>
      </c>
      <c r="E55" s="31">
        <v>2</v>
      </c>
      <c r="F55" s="47">
        <v>666.64</v>
      </c>
      <c r="G55" s="26">
        <f t="shared" si="1"/>
        <v>223.99104</v>
      </c>
    </row>
    <row r="56" spans="1:7" ht="24">
      <c r="A56" s="13">
        <v>21</v>
      </c>
      <c r="B56" s="45" t="s">
        <v>153</v>
      </c>
      <c r="C56" s="46" t="s">
        <v>30</v>
      </c>
      <c r="D56" s="48">
        <v>0.168</v>
      </c>
      <c r="E56" s="31">
        <v>6</v>
      </c>
      <c r="F56" s="47">
        <v>506.11</v>
      </c>
      <c r="G56" s="26">
        <f t="shared" si="1"/>
        <v>510.15888</v>
      </c>
    </row>
    <row r="57" spans="1:7" ht="24">
      <c r="A57" s="13">
        <v>22</v>
      </c>
      <c r="B57" s="45" t="s">
        <v>154</v>
      </c>
      <c r="C57" s="46" t="s">
        <v>30</v>
      </c>
      <c r="D57" s="48">
        <v>0.168</v>
      </c>
      <c r="E57" s="31">
        <v>5</v>
      </c>
      <c r="F57" s="47">
        <v>789.32</v>
      </c>
      <c r="G57" s="26">
        <f t="shared" si="1"/>
        <v>663.0288000000002</v>
      </c>
    </row>
    <row r="58" spans="1:7" ht="13.5" customHeight="1">
      <c r="A58" s="13">
        <v>23</v>
      </c>
      <c r="B58" s="49" t="s">
        <v>155</v>
      </c>
      <c r="C58" s="46" t="s">
        <v>65</v>
      </c>
      <c r="D58" s="31">
        <v>1.7</v>
      </c>
      <c r="E58" s="31">
        <v>1</v>
      </c>
      <c r="F58" s="50">
        <v>208.49</v>
      </c>
      <c r="G58" s="26">
        <f t="shared" si="1"/>
        <v>354.433</v>
      </c>
    </row>
    <row r="59" spans="1:7" ht="13.5" customHeight="1">
      <c r="A59" s="13"/>
      <c r="B59" s="34" t="s">
        <v>123</v>
      </c>
      <c r="C59" s="46" t="s">
        <v>103</v>
      </c>
      <c r="D59" s="26"/>
      <c r="E59" s="26"/>
      <c r="F59" s="51"/>
      <c r="G59" s="28">
        <f>SUM(G36:G58)</f>
        <v>80077.61172000002</v>
      </c>
    </row>
    <row r="60" spans="1:7" ht="14.25" customHeight="1">
      <c r="A60" s="13"/>
      <c r="B60" s="34" t="s">
        <v>130</v>
      </c>
      <c r="C60" s="46"/>
      <c r="D60" s="26"/>
      <c r="E60" s="26"/>
      <c r="F60" s="51"/>
      <c r="G60" s="28">
        <f>G59*1.18</f>
        <v>94491.5818296</v>
      </c>
    </row>
    <row r="61" spans="1:7" ht="12">
      <c r="A61" s="52"/>
      <c r="B61" s="34" t="s">
        <v>125</v>
      </c>
      <c r="C61" s="7" t="s">
        <v>10</v>
      </c>
      <c r="D61" s="26"/>
      <c r="E61" s="26"/>
      <c r="F61" s="51"/>
      <c r="G61" s="28">
        <f>G60/C5/12</f>
        <v>1.3217454445321024</v>
      </c>
    </row>
    <row r="62" spans="1:7" ht="12">
      <c r="A62" s="36" t="s">
        <v>105</v>
      </c>
      <c r="B62" s="37" t="s">
        <v>18</v>
      </c>
      <c r="C62" s="7" t="s">
        <v>156</v>
      </c>
      <c r="D62" s="53">
        <v>1624</v>
      </c>
      <c r="E62" s="26"/>
      <c r="F62" s="27">
        <v>0.68</v>
      </c>
      <c r="G62" s="28">
        <f>F62*D62*12</f>
        <v>13251.840000000002</v>
      </c>
    </row>
    <row r="63" spans="1:7" ht="12" customHeight="1">
      <c r="A63" s="22"/>
      <c r="B63" s="54"/>
      <c r="C63" s="7" t="s">
        <v>10</v>
      </c>
      <c r="D63" s="26"/>
      <c r="E63" s="26"/>
      <c r="F63" s="7"/>
      <c r="G63" s="55">
        <f>G62/C5/12</f>
        <v>0.18536634494334872</v>
      </c>
    </row>
    <row r="64" spans="1:7" ht="13.5" customHeight="1">
      <c r="A64" s="22" t="s">
        <v>157</v>
      </c>
      <c r="B64" s="56" t="s">
        <v>23</v>
      </c>
      <c r="C64" s="27"/>
      <c r="D64" s="9" t="s">
        <v>158</v>
      </c>
      <c r="E64" s="9"/>
      <c r="F64" s="7"/>
      <c r="G64" s="10"/>
    </row>
    <row r="65" spans="1:7" ht="12">
      <c r="A65" s="22" t="s">
        <v>159</v>
      </c>
      <c r="B65" s="57" t="s">
        <v>24</v>
      </c>
      <c r="C65" s="58"/>
      <c r="D65" s="9"/>
      <c r="E65" s="9"/>
      <c r="F65" s="7"/>
      <c r="G65" s="10"/>
    </row>
    <row r="66" spans="1:7" ht="13.5" customHeight="1">
      <c r="A66" s="59">
        <v>1</v>
      </c>
      <c r="B66" s="60" t="s">
        <v>25</v>
      </c>
      <c r="C66" s="61" t="s">
        <v>26</v>
      </c>
      <c r="D66" s="62">
        <v>120</v>
      </c>
      <c r="E66" s="61"/>
      <c r="F66" s="63">
        <v>23.74</v>
      </c>
      <c r="G66" s="64">
        <f>D66*F66</f>
        <v>2848.7999999999997</v>
      </c>
    </row>
    <row r="67" spans="1:7" ht="12">
      <c r="A67" s="59">
        <v>2</v>
      </c>
      <c r="B67" s="60" t="s">
        <v>27</v>
      </c>
      <c r="C67" s="61" t="s">
        <v>26</v>
      </c>
      <c r="D67" s="62">
        <v>14</v>
      </c>
      <c r="E67" s="61"/>
      <c r="F67" s="63">
        <v>62.95</v>
      </c>
      <c r="G67" s="64">
        <f aca="true" t="shared" si="2" ref="G67:G80">D67*F67</f>
        <v>881.3000000000001</v>
      </c>
    </row>
    <row r="68" spans="1:7" ht="12.75" customHeight="1">
      <c r="A68" s="65">
        <v>3</v>
      </c>
      <c r="B68" s="66" t="s">
        <v>160</v>
      </c>
      <c r="C68" s="61" t="s">
        <v>161</v>
      </c>
      <c r="D68" s="62">
        <v>100</v>
      </c>
      <c r="E68" s="61"/>
      <c r="F68" s="63">
        <v>12.64</v>
      </c>
      <c r="G68" s="64">
        <f t="shared" si="2"/>
        <v>1264</v>
      </c>
    </row>
    <row r="69" spans="1:7" ht="12.75" customHeight="1">
      <c r="A69" s="59">
        <v>4</v>
      </c>
      <c r="B69" s="66" t="s">
        <v>28</v>
      </c>
      <c r="C69" s="61" t="s">
        <v>29</v>
      </c>
      <c r="D69" s="62">
        <v>100</v>
      </c>
      <c r="E69" s="61"/>
      <c r="F69" s="63">
        <v>12.64</v>
      </c>
      <c r="G69" s="64">
        <f t="shared" si="2"/>
        <v>1264</v>
      </c>
    </row>
    <row r="70" spans="1:7" ht="24">
      <c r="A70" s="59">
        <v>5</v>
      </c>
      <c r="B70" s="60" t="s">
        <v>162</v>
      </c>
      <c r="C70" s="61" t="s">
        <v>30</v>
      </c>
      <c r="D70" s="67">
        <v>1.624</v>
      </c>
      <c r="E70" s="61"/>
      <c r="F70" s="63">
        <v>1264.03</v>
      </c>
      <c r="G70" s="64">
        <f t="shared" si="2"/>
        <v>2052.78472</v>
      </c>
    </row>
    <row r="71" spans="1:7" ht="13.5" customHeight="1">
      <c r="A71" s="65">
        <v>6</v>
      </c>
      <c r="B71" s="68" t="s">
        <v>31</v>
      </c>
      <c r="C71" s="61" t="s">
        <v>32</v>
      </c>
      <c r="D71" s="62">
        <v>0.35</v>
      </c>
      <c r="E71" s="61"/>
      <c r="F71" s="63">
        <v>1422.03</v>
      </c>
      <c r="G71" s="64">
        <f t="shared" si="2"/>
        <v>497.71049999999997</v>
      </c>
    </row>
    <row r="72" spans="1:7" ht="12.75" customHeight="1">
      <c r="A72" s="59">
        <v>7</v>
      </c>
      <c r="B72" s="60" t="s">
        <v>33</v>
      </c>
      <c r="C72" s="61" t="s">
        <v>34</v>
      </c>
      <c r="D72" s="62">
        <v>1</v>
      </c>
      <c r="E72" s="61"/>
      <c r="F72" s="63">
        <v>15.33</v>
      </c>
      <c r="G72" s="64">
        <f t="shared" si="2"/>
        <v>15.33</v>
      </c>
    </row>
    <row r="73" spans="1:7" ht="14.25" customHeight="1">
      <c r="A73" s="59">
        <v>8</v>
      </c>
      <c r="B73" s="60" t="s">
        <v>163</v>
      </c>
      <c r="C73" s="61" t="s">
        <v>35</v>
      </c>
      <c r="D73" s="61"/>
      <c r="E73" s="61"/>
      <c r="F73" s="63">
        <v>126.01</v>
      </c>
      <c r="G73" s="64">
        <f t="shared" si="2"/>
        <v>0</v>
      </c>
    </row>
    <row r="74" spans="1:7" ht="12" customHeight="1">
      <c r="A74" s="59">
        <v>9</v>
      </c>
      <c r="B74" s="60" t="s">
        <v>164</v>
      </c>
      <c r="C74" s="61" t="s">
        <v>36</v>
      </c>
      <c r="D74" s="61"/>
      <c r="E74" s="61"/>
      <c r="F74" s="63">
        <v>25.81</v>
      </c>
      <c r="G74" s="64">
        <f t="shared" si="2"/>
        <v>0</v>
      </c>
    </row>
    <row r="75" spans="1:7" ht="12" customHeight="1">
      <c r="A75" s="59">
        <v>10</v>
      </c>
      <c r="B75" s="60" t="s">
        <v>165</v>
      </c>
      <c r="C75" s="61" t="s">
        <v>26</v>
      </c>
      <c r="D75" s="61"/>
      <c r="E75" s="61"/>
      <c r="F75" s="63">
        <v>79</v>
      </c>
      <c r="G75" s="64">
        <f t="shared" si="2"/>
        <v>0</v>
      </c>
    </row>
    <row r="76" spans="1:7" ht="12">
      <c r="A76" s="59">
        <v>11</v>
      </c>
      <c r="B76" s="69" t="s">
        <v>38</v>
      </c>
      <c r="C76" s="61" t="s">
        <v>39</v>
      </c>
      <c r="D76" s="70">
        <v>2</v>
      </c>
      <c r="E76" s="61"/>
      <c r="F76" s="71">
        <v>342.87</v>
      </c>
      <c r="G76" s="64">
        <f>D76*F76</f>
        <v>685.74</v>
      </c>
    </row>
    <row r="77" spans="1:7" ht="12.75" customHeight="1">
      <c r="A77" s="72">
        <v>12</v>
      </c>
      <c r="B77" s="60" t="s">
        <v>166</v>
      </c>
      <c r="C77" s="61" t="s">
        <v>61</v>
      </c>
      <c r="D77" s="62">
        <v>14.04</v>
      </c>
      <c r="E77" s="61"/>
      <c r="F77" s="63">
        <v>34.6</v>
      </c>
      <c r="G77" s="64">
        <f t="shared" si="2"/>
        <v>485.784</v>
      </c>
    </row>
    <row r="78" spans="1:7" ht="12">
      <c r="A78" s="59">
        <v>13</v>
      </c>
      <c r="B78" s="60" t="s">
        <v>167</v>
      </c>
      <c r="C78" s="61" t="s">
        <v>26</v>
      </c>
      <c r="D78" s="62">
        <v>2</v>
      </c>
      <c r="E78" s="61"/>
      <c r="F78" s="63">
        <v>662.03</v>
      </c>
      <c r="G78" s="64">
        <f t="shared" si="2"/>
        <v>1324.06</v>
      </c>
    </row>
    <row r="79" spans="1:7" ht="14.25" customHeight="1">
      <c r="A79" s="59">
        <v>14</v>
      </c>
      <c r="B79" s="69" t="s">
        <v>168</v>
      </c>
      <c r="C79" s="61" t="s">
        <v>26</v>
      </c>
      <c r="D79" s="62">
        <v>35</v>
      </c>
      <c r="E79" s="61"/>
      <c r="F79" s="63">
        <v>3.79</v>
      </c>
      <c r="G79" s="64">
        <f t="shared" si="2"/>
        <v>132.65</v>
      </c>
    </row>
    <row r="80" spans="1:7" ht="12">
      <c r="A80" s="72">
        <v>15</v>
      </c>
      <c r="B80" s="60" t="s">
        <v>169</v>
      </c>
      <c r="C80" s="61" t="s">
        <v>37</v>
      </c>
      <c r="D80" s="62">
        <v>14</v>
      </c>
      <c r="E80" s="61"/>
      <c r="F80" s="63">
        <v>20</v>
      </c>
      <c r="G80" s="64">
        <f t="shared" si="2"/>
        <v>280</v>
      </c>
    </row>
    <row r="81" spans="1:7" ht="12">
      <c r="A81" s="66"/>
      <c r="B81" s="73" t="s">
        <v>123</v>
      </c>
      <c r="C81" s="61"/>
      <c r="D81" s="74"/>
      <c r="E81" s="74"/>
      <c r="F81" s="75"/>
      <c r="G81" s="75">
        <f>SUM(G66:G80)</f>
        <v>11732.159219999998</v>
      </c>
    </row>
    <row r="82" spans="1:7" ht="12">
      <c r="A82" s="66"/>
      <c r="B82" s="73" t="s">
        <v>170</v>
      </c>
      <c r="C82" s="76"/>
      <c r="D82" s="77"/>
      <c r="E82" s="77"/>
      <c r="F82" s="78"/>
      <c r="G82" s="78">
        <f>G81*1.15</f>
        <v>13491.983102999997</v>
      </c>
    </row>
    <row r="83" spans="1:7" ht="12">
      <c r="A83" s="66"/>
      <c r="B83" s="73" t="s">
        <v>130</v>
      </c>
      <c r="C83" s="79"/>
      <c r="D83" s="79"/>
      <c r="E83" s="79"/>
      <c r="F83" s="80"/>
      <c r="G83" s="81">
        <f>G82*1.18</f>
        <v>15920.540061539996</v>
      </c>
    </row>
    <row r="84" spans="1:7" ht="12">
      <c r="A84" s="66"/>
      <c r="B84" s="33" t="s">
        <v>125</v>
      </c>
      <c r="C84" s="7" t="s">
        <v>10</v>
      </c>
      <c r="D84" s="10"/>
      <c r="E84" s="10"/>
      <c r="F84" s="10"/>
      <c r="G84" s="55">
        <f>G83/C5/12</f>
        <v>0.22269604226521186</v>
      </c>
    </row>
    <row r="85" spans="1:7" ht="14.25" customHeight="1">
      <c r="A85" s="22" t="s">
        <v>171</v>
      </c>
      <c r="B85" s="82" t="s">
        <v>40</v>
      </c>
      <c r="C85" s="83"/>
      <c r="D85" s="9" t="s">
        <v>158</v>
      </c>
      <c r="E85" s="10"/>
      <c r="F85" s="84"/>
      <c r="G85" s="10"/>
    </row>
    <row r="86" spans="1:7" ht="12.75" customHeight="1">
      <c r="A86" s="66">
        <v>1</v>
      </c>
      <c r="B86" s="85" t="s">
        <v>41</v>
      </c>
      <c r="C86" s="86" t="s">
        <v>42</v>
      </c>
      <c r="D86" s="87">
        <v>23.24</v>
      </c>
      <c r="E86" s="88"/>
      <c r="F86" s="89">
        <v>632.01</v>
      </c>
      <c r="G86" s="90">
        <f>D86*F86</f>
        <v>14687.9124</v>
      </c>
    </row>
    <row r="87" spans="1:7" ht="14.25" customHeight="1">
      <c r="A87" s="66">
        <v>2</v>
      </c>
      <c r="B87" s="85" t="s">
        <v>43</v>
      </c>
      <c r="C87" s="86" t="s">
        <v>44</v>
      </c>
      <c r="D87" s="89">
        <v>5</v>
      </c>
      <c r="E87" s="88"/>
      <c r="F87" s="89">
        <v>237.65</v>
      </c>
      <c r="G87" s="90">
        <f aca="true" t="shared" si="3" ref="G87:G104">D87*F87</f>
        <v>1188.25</v>
      </c>
    </row>
    <row r="88" spans="1:7" ht="13.5" customHeight="1">
      <c r="A88" s="66">
        <v>3</v>
      </c>
      <c r="B88" s="85" t="s">
        <v>45</v>
      </c>
      <c r="C88" s="86" t="s">
        <v>44</v>
      </c>
      <c r="D88" s="89">
        <v>3</v>
      </c>
      <c r="E88" s="88"/>
      <c r="F88" s="89">
        <v>264.4</v>
      </c>
      <c r="G88" s="90">
        <f t="shared" si="3"/>
        <v>793.1999999999999</v>
      </c>
    </row>
    <row r="89" spans="1:7" ht="13.5" customHeight="1">
      <c r="A89" s="66">
        <v>4</v>
      </c>
      <c r="B89" s="85" t="s">
        <v>172</v>
      </c>
      <c r="C89" s="86" t="s">
        <v>46</v>
      </c>
      <c r="D89" s="89">
        <v>25</v>
      </c>
      <c r="E89" s="88"/>
      <c r="F89" s="89">
        <v>23.9</v>
      </c>
      <c r="G89" s="90">
        <f t="shared" si="3"/>
        <v>597.5</v>
      </c>
    </row>
    <row r="90" spans="1:7" ht="12">
      <c r="A90" s="66">
        <v>5</v>
      </c>
      <c r="B90" s="85" t="s">
        <v>47</v>
      </c>
      <c r="C90" s="86" t="s">
        <v>48</v>
      </c>
      <c r="D90" s="89">
        <v>45</v>
      </c>
      <c r="E90" s="88"/>
      <c r="F90" s="89">
        <v>44.44</v>
      </c>
      <c r="G90" s="90">
        <f t="shared" si="3"/>
        <v>1999.8</v>
      </c>
    </row>
    <row r="91" spans="1:7" ht="12.75" customHeight="1">
      <c r="A91" s="66">
        <v>6</v>
      </c>
      <c r="B91" s="85" t="s">
        <v>49</v>
      </c>
      <c r="C91" s="86" t="s">
        <v>50</v>
      </c>
      <c r="D91" s="89">
        <v>1</v>
      </c>
      <c r="E91" s="88"/>
      <c r="F91" s="89">
        <v>222.42</v>
      </c>
      <c r="G91" s="90">
        <f t="shared" si="3"/>
        <v>222.42</v>
      </c>
    </row>
    <row r="92" spans="1:7" ht="14.25" customHeight="1">
      <c r="A92" s="66">
        <v>7</v>
      </c>
      <c r="B92" s="85" t="s">
        <v>51</v>
      </c>
      <c r="C92" s="86" t="s">
        <v>52</v>
      </c>
      <c r="D92" s="89">
        <v>12</v>
      </c>
      <c r="E92" s="88"/>
      <c r="F92" s="89">
        <v>152.63</v>
      </c>
      <c r="G92" s="90">
        <f t="shared" si="3"/>
        <v>1831.56</v>
      </c>
    </row>
    <row r="93" spans="1:7" ht="13.5" customHeight="1">
      <c r="A93" s="66">
        <v>8</v>
      </c>
      <c r="B93" s="85" t="s">
        <v>53</v>
      </c>
      <c r="C93" s="86" t="s">
        <v>46</v>
      </c>
      <c r="D93" s="89">
        <v>9</v>
      </c>
      <c r="E93" s="88"/>
      <c r="F93" s="89">
        <v>116.62</v>
      </c>
      <c r="G93" s="90">
        <f t="shared" si="3"/>
        <v>1049.58</v>
      </c>
    </row>
    <row r="94" spans="1:7" ht="12" customHeight="1">
      <c r="A94" s="66">
        <v>9</v>
      </c>
      <c r="B94" s="85" t="s">
        <v>54</v>
      </c>
      <c r="C94" s="86" t="s">
        <v>46</v>
      </c>
      <c r="D94" s="89">
        <v>2</v>
      </c>
      <c r="E94" s="88"/>
      <c r="F94" s="89">
        <v>119.06</v>
      </c>
      <c r="G94" s="90">
        <f t="shared" si="3"/>
        <v>238.12</v>
      </c>
    </row>
    <row r="95" spans="1:7" ht="12">
      <c r="A95" s="66">
        <v>10</v>
      </c>
      <c r="B95" s="85" t="s">
        <v>55</v>
      </c>
      <c r="C95" s="86" t="s">
        <v>56</v>
      </c>
      <c r="D95" s="89">
        <v>18</v>
      </c>
      <c r="E95" s="88"/>
      <c r="F95" s="89">
        <v>91.64</v>
      </c>
      <c r="G95" s="90">
        <f t="shared" si="3"/>
        <v>1649.52</v>
      </c>
    </row>
    <row r="96" spans="1:7" ht="13.5" customHeight="1">
      <c r="A96" s="66">
        <v>11</v>
      </c>
      <c r="B96" s="85" t="s">
        <v>57</v>
      </c>
      <c r="C96" s="86" t="s">
        <v>58</v>
      </c>
      <c r="D96" s="89">
        <v>30</v>
      </c>
      <c r="E96" s="88"/>
      <c r="F96" s="89">
        <v>148.11</v>
      </c>
      <c r="G96" s="90">
        <f t="shared" si="3"/>
        <v>4443.3</v>
      </c>
    </row>
    <row r="97" spans="1:7" ht="12">
      <c r="A97" s="66">
        <v>12</v>
      </c>
      <c r="B97" s="85" t="s">
        <v>59</v>
      </c>
      <c r="C97" s="86" t="s">
        <v>56</v>
      </c>
      <c r="D97" s="89">
        <v>6</v>
      </c>
      <c r="E97" s="88"/>
      <c r="F97" s="89">
        <v>260.47</v>
      </c>
      <c r="G97" s="90">
        <f t="shared" si="3"/>
        <v>1562.8200000000002</v>
      </c>
    </row>
    <row r="98" spans="1:7" ht="14.25" customHeight="1">
      <c r="A98" s="66">
        <v>13</v>
      </c>
      <c r="B98" s="85" t="s">
        <v>173</v>
      </c>
      <c r="C98" s="86" t="s">
        <v>60</v>
      </c>
      <c r="D98" s="87">
        <v>0.0025</v>
      </c>
      <c r="E98" s="88"/>
      <c r="F98" s="89">
        <v>101100.44</v>
      </c>
      <c r="G98" s="90">
        <f t="shared" si="3"/>
        <v>252.7511</v>
      </c>
    </row>
    <row r="99" spans="1:7" ht="12">
      <c r="A99" s="66">
        <v>14</v>
      </c>
      <c r="B99" s="85" t="s">
        <v>62</v>
      </c>
      <c r="C99" s="86" t="s">
        <v>209</v>
      </c>
      <c r="D99" s="89">
        <v>12</v>
      </c>
      <c r="E99" s="88"/>
      <c r="F99" s="89">
        <v>47.4</v>
      </c>
      <c r="G99" s="90">
        <f t="shared" si="3"/>
        <v>568.8</v>
      </c>
    </row>
    <row r="100" spans="1:7" ht="12">
      <c r="A100" s="66">
        <v>15</v>
      </c>
      <c r="B100" s="85" t="s">
        <v>63</v>
      </c>
      <c r="C100" s="86" t="s">
        <v>61</v>
      </c>
      <c r="D100" s="89">
        <v>180</v>
      </c>
      <c r="E100" s="88"/>
      <c r="F100" s="89">
        <v>43.04</v>
      </c>
      <c r="G100" s="90">
        <f t="shared" si="3"/>
        <v>7747.2</v>
      </c>
    </row>
    <row r="101" spans="1:7" ht="14.25" customHeight="1">
      <c r="A101" s="66">
        <v>16</v>
      </c>
      <c r="B101" s="85" t="s">
        <v>64</v>
      </c>
      <c r="C101" s="86" t="s">
        <v>56</v>
      </c>
      <c r="D101" s="89">
        <v>1</v>
      </c>
      <c r="E101" s="88"/>
      <c r="F101" s="89">
        <v>80.58</v>
      </c>
      <c r="G101" s="90">
        <f t="shared" si="3"/>
        <v>80.58</v>
      </c>
    </row>
    <row r="102" spans="1:7" ht="12">
      <c r="A102" s="66">
        <v>17</v>
      </c>
      <c r="B102" s="85" t="s">
        <v>66</v>
      </c>
      <c r="C102" s="86" t="s">
        <v>65</v>
      </c>
      <c r="D102" s="89">
        <v>0.9</v>
      </c>
      <c r="E102" s="88"/>
      <c r="F102" s="89">
        <v>302.02</v>
      </c>
      <c r="G102" s="90">
        <f t="shared" si="3"/>
        <v>271.818</v>
      </c>
    </row>
    <row r="103" spans="1:7" ht="13.5" customHeight="1">
      <c r="A103" s="66">
        <v>18</v>
      </c>
      <c r="B103" s="85" t="s">
        <v>174</v>
      </c>
      <c r="C103" s="86" t="s">
        <v>50</v>
      </c>
      <c r="D103" s="89">
        <v>158</v>
      </c>
      <c r="E103" s="88"/>
      <c r="F103" s="89">
        <v>52.68</v>
      </c>
      <c r="G103" s="90">
        <f t="shared" si="3"/>
        <v>8323.44</v>
      </c>
    </row>
    <row r="104" spans="1:7" ht="12.75" customHeight="1">
      <c r="A104" s="66">
        <v>19</v>
      </c>
      <c r="B104" s="85" t="s">
        <v>175</v>
      </c>
      <c r="C104" s="86" t="s">
        <v>61</v>
      </c>
      <c r="D104" s="89">
        <v>190</v>
      </c>
      <c r="E104" s="88"/>
      <c r="F104" s="89">
        <v>7.12</v>
      </c>
      <c r="G104" s="90">
        <f t="shared" si="3"/>
        <v>1352.8</v>
      </c>
    </row>
    <row r="105" spans="1:7" ht="12.75" customHeight="1">
      <c r="A105" s="66"/>
      <c r="B105" s="33" t="s">
        <v>123</v>
      </c>
      <c r="C105" s="46"/>
      <c r="D105" s="46"/>
      <c r="E105" s="46"/>
      <c r="F105" s="46"/>
      <c r="G105" s="90">
        <f>SUM(G86:G104)</f>
        <v>48861.3715</v>
      </c>
    </row>
    <row r="106" spans="1:7" ht="12.75" customHeight="1">
      <c r="A106" s="66"/>
      <c r="B106" s="73" t="s">
        <v>170</v>
      </c>
      <c r="C106" s="46"/>
      <c r="D106" s="46"/>
      <c r="E106" s="46"/>
      <c r="F106" s="46"/>
      <c r="G106" s="90">
        <f>G105*1.15</f>
        <v>56190.57722499999</v>
      </c>
    </row>
    <row r="107" spans="1:7" ht="12" customHeight="1">
      <c r="A107" s="66"/>
      <c r="B107" s="73" t="s">
        <v>130</v>
      </c>
      <c r="C107" s="46"/>
      <c r="D107" s="46"/>
      <c r="E107" s="46"/>
      <c r="F107" s="46"/>
      <c r="G107" s="91">
        <f>G106*1.18</f>
        <v>66304.88112549999</v>
      </c>
    </row>
    <row r="108" spans="1:7" ht="13.5" customHeight="1">
      <c r="A108" s="66"/>
      <c r="B108" s="33" t="s">
        <v>125</v>
      </c>
      <c r="C108" s="7" t="s">
        <v>10</v>
      </c>
      <c r="D108" s="46"/>
      <c r="E108" s="46"/>
      <c r="F108" s="46"/>
      <c r="G108" s="91">
        <f>G107/C5/12</f>
        <v>0.9274707109455868</v>
      </c>
    </row>
    <row r="109" spans="1:7" ht="12">
      <c r="A109" s="22" t="s">
        <v>176</v>
      </c>
      <c r="B109" s="82" t="s">
        <v>67</v>
      </c>
      <c r="C109" s="86"/>
      <c r="D109" s="9"/>
      <c r="E109" s="92"/>
      <c r="F109" s="92"/>
      <c r="G109" s="46"/>
    </row>
    <row r="110" spans="1:7" ht="14.25" customHeight="1">
      <c r="A110" s="66">
        <v>1</v>
      </c>
      <c r="B110" s="85" t="s">
        <v>68</v>
      </c>
      <c r="C110" s="86" t="s">
        <v>42</v>
      </c>
      <c r="D110" s="87">
        <v>15.578</v>
      </c>
      <c r="E110" s="88"/>
      <c r="F110" s="89">
        <v>632.01</v>
      </c>
      <c r="G110" s="90">
        <f>D110*F110</f>
        <v>9845.45178</v>
      </c>
    </row>
    <row r="111" spans="1:7" ht="24">
      <c r="A111" s="66">
        <v>2</v>
      </c>
      <c r="B111" s="85" t="s">
        <v>69</v>
      </c>
      <c r="C111" s="86" t="s">
        <v>70</v>
      </c>
      <c r="D111" s="89">
        <v>4</v>
      </c>
      <c r="E111" s="88"/>
      <c r="F111" s="89">
        <v>1387.16</v>
      </c>
      <c r="G111" s="90">
        <f aca="true" t="shared" si="4" ref="G111:G120">D111*F111</f>
        <v>5548.64</v>
      </c>
    </row>
    <row r="112" spans="1:7" ht="12">
      <c r="A112" s="66">
        <v>3</v>
      </c>
      <c r="B112" s="85" t="s">
        <v>71</v>
      </c>
      <c r="C112" s="86" t="s">
        <v>70</v>
      </c>
      <c r="D112" s="89">
        <v>16</v>
      </c>
      <c r="E112" s="88"/>
      <c r="F112" s="89">
        <v>186.44</v>
      </c>
      <c r="G112" s="90">
        <f t="shared" si="4"/>
        <v>2983.04</v>
      </c>
    </row>
    <row r="113" spans="1:7" ht="12">
      <c r="A113" s="66">
        <v>4</v>
      </c>
      <c r="B113" s="85" t="s">
        <v>72</v>
      </c>
      <c r="C113" s="86" t="s">
        <v>73</v>
      </c>
      <c r="D113" s="89">
        <v>35</v>
      </c>
      <c r="E113" s="88"/>
      <c r="F113" s="89">
        <v>88.48</v>
      </c>
      <c r="G113" s="90">
        <f t="shared" si="4"/>
        <v>3096.8</v>
      </c>
    </row>
    <row r="114" spans="1:7" ht="12">
      <c r="A114" s="66">
        <v>5</v>
      </c>
      <c r="B114" s="85" t="s">
        <v>74</v>
      </c>
      <c r="C114" s="86" t="s">
        <v>56</v>
      </c>
      <c r="D114" s="89">
        <v>42</v>
      </c>
      <c r="E114" s="88"/>
      <c r="F114" s="89">
        <v>41.17</v>
      </c>
      <c r="G114" s="90">
        <f t="shared" si="4"/>
        <v>1729.14</v>
      </c>
    </row>
    <row r="115" spans="1:7" ht="12">
      <c r="A115" s="66">
        <v>6</v>
      </c>
      <c r="B115" s="85" t="s">
        <v>75</v>
      </c>
      <c r="C115" s="86" t="s">
        <v>56</v>
      </c>
      <c r="D115" s="89">
        <v>16</v>
      </c>
      <c r="E115" s="88"/>
      <c r="F115" s="89">
        <v>237.09</v>
      </c>
      <c r="G115" s="90">
        <f t="shared" si="4"/>
        <v>3793.44</v>
      </c>
    </row>
    <row r="116" spans="1:7" ht="14.25" customHeight="1">
      <c r="A116" s="66">
        <v>7</v>
      </c>
      <c r="B116" s="85" t="s">
        <v>76</v>
      </c>
      <c r="C116" s="86" t="s">
        <v>56</v>
      </c>
      <c r="D116" s="89">
        <v>2</v>
      </c>
      <c r="E116" s="88"/>
      <c r="F116" s="89">
        <v>169.65</v>
      </c>
      <c r="G116" s="90">
        <f t="shared" si="4"/>
        <v>339.3</v>
      </c>
    </row>
    <row r="117" spans="1:7" ht="12.75" customHeight="1">
      <c r="A117" s="66">
        <v>8</v>
      </c>
      <c r="B117" s="85" t="s">
        <v>77</v>
      </c>
      <c r="C117" s="86" t="s">
        <v>56</v>
      </c>
      <c r="D117" s="89">
        <v>25</v>
      </c>
      <c r="E117" s="88"/>
      <c r="F117" s="89">
        <v>47.87</v>
      </c>
      <c r="G117" s="90">
        <f t="shared" si="4"/>
        <v>1196.75</v>
      </c>
    </row>
    <row r="118" spans="1:7" ht="13.5" customHeight="1">
      <c r="A118" s="66">
        <v>9</v>
      </c>
      <c r="B118" s="85" t="s">
        <v>78</v>
      </c>
      <c r="C118" s="86" t="s">
        <v>56</v>
      </c>
      <c r="D118" s="89">
        <v>3</v>
      </c>
      <c r="E118" s="88"/>
      <c r="F118" s="89">
        <v>210.53</v>
      </c>
      <c r="G118" s="90">
        <f t="shared" si="4"/>
        <v>631.59</v>
      </c>
    </row>
    <row r="119" spans="1:7" ht="12">
      <c r="A119" s="66">
        <v>10</v>
      </c>
      <c r="B119" s="85" t="s">
        <v>80</v>
      </c>
      <c r="C119" s="86" t="s">
        <v>56</v>
      </c>
      <c r="D119" s="89">
        <v>0</v>
      </c>
      <c r="E119" s="88"/>
      <c r="F119" s="89">
        <v>53.72</v>
      </c>
      <c r="G119" s="90">
        <f t="shared" si="4"/>
        <v>0</v>
      </c>
    </row>
    <row r="120" spans="1:7" ht="13.5" customHeight="1">
      <c r="A120" s="66">
        <v>11</v>
      </c>
      <c r="B120" s="85" t="s">
        <v>81</v>
      </c>
      <c r="C120" s="86" t="s">
        <v>65</v>
      </c>
      <c r="D120" s="89">
        <v>16.8</v>
      </c>
      <c r="E120" s="88"/>
      <c r="F120" s="89">
        <v>46</v>
      </c>
      <c r="G120" s="90">
        <f t="shared" si="4"/>
        <v>772.8000000000001</v>
      </c>
    </row>
    <row r="121" spans="1:7" ht="12">
      <c r="A121" s="66"/>
      <c r="B121" s="33" t="s">
        <v>123</v>
      </c>
      <c r="C121" s="46"/>
      <c r="D121" s="46"/>
      <c r="E121" s="46"/>
      <c r="F121" s="46"/>
      <c r="G121" s="91">
        <f>SUM(G110:G120)</f>
        <v>29936.951779999996</v>
      </c>
    </row>
    <row r="122" spans="1:7" ht="13.5" customHeight="1">
      <c r="A122" s="66"/>
      <c r="B122" s="73" t="s">
        <v>170</v>
      </c>
      <c r="C122" s="46"/>
      <c r="D122" s="46"/>
      <c r="E122" s="46"/>
      <c r="F122" s="46"/>
      <c r="G122" s="91">
        <f>G121*1.15</f>
        <v>34427.494546999995</v>
      </c>
    </row>
    <row r="123" spans="1:7" ht="12">
      <c r="A123" s="66"/>
      <c r="B123" s="73" t="s">
        <v>130</v>
      </c>
      <c r="C123" s="46"/>
      <c r="D123" s="46"/>
      <c r="E123" s="46"/>
      <c r="F123" s="46"/>
      <c r="G123" s="91">
        <f>G122*1.18</f>
        <v>40624.443565459995</v>
      </c>
    </row>
    <row r="124" spans="1:7" ht="15.75" customHeight="1">
      <c r="A124" s="66"/>
      <c r="B124" s="33" t="s">
        <v>125</v>
      </c>
      <c r="C124" s="7" t="s">
        <v>10</v>
      </c>
      <c r="D124" s="46"/>
      <c r="E124" s="46"/>
      <c r="F124" s="46"/>
      <c r="G124" s="91">
        <f>G123/C5/12</f>
        <v>0.5682535118962092</v>
      </c>
    </row>
    <row r="125" spans="1:7" ht="24">
      <c r="A125" s="22" t="s">
        <v>177</v>
      </c>
      <c r="B125" s="93" t="s">
        <v>178</v>
      </c>
      <c r="C125" s="27"/>
      <c r="D125" s="9"/>
      <c r="E125" s="46"/>
      <c r="F125" s="46"/>
      <c r="G125" s="91"/>
    </row>
    <row r="126" spans="1:7" ht="24.75" customHeight="1">
      <c r="A126" s="10">
        <v>1</v>
      </c>
      <c r="B126" s="60" t="s">
        <v>179</v>
      </c>
      <c r="C126" s="7" t="s">
        <v>180</v>
      </c>
      <c r="D126" s="94">
        <v>1</v>
      </c>
      <c r="E126" s="94">
        <v>12</v>
      </c>
      <c r="F126" s="94">
        <v>155.38</v>
      </c>
      <c r="G126" s="95">
        <f>D126*F126*E126</f>
        <v>1864.56</v>
      </c>
    </row>
    <row r="127" spans="1:7" ht="12">
      <c r="A127" s="10">
        <v>2</v>
      </c>
      <c r="B127" s="66" t="s">
        <v>181</v>
      </c>
      <c r="C127" s="7" t="s">
        <v>180</v>
      </c>
      <c r="D127" s="94">
        <v>1</v>
      </c>
      <c r="E127" s="94">
        <v>12</v>
      </c>
      <c r="F127" s="94">
        <v>77.69</v>
      </c>
      <c r="G127" s="95">
        <f>D127*F127*E127</f>
        <v>932.28</v>
      </c>
    </row>
    <row r="128" spans="1:7" ht="12">
      <c r="A128" s="10">
        <v>3</v>
      </c>
      <c r="B128" s="66" t="s">
        <v>182</v>
      </c>
      <c r="C128" s="7" t="s">
        <v>180</v>
      </c>
      <c r="D128" s="94">
        <v>1</v>
      </c>
      <c r="E128" s="94">
        <v>3</v>
      </c>
      <c r="F128" s="94">
        <v>155.38</v>
      </c>
      <c r="G128" s="95">
        <f>D128*F128*E128</f>
        <v>466.14</v>
      </c>
    </row>
    <row r="129" spans="1:7" ht="12">
      <c r="A129" s="10"/>
      <c r="B129" s="33" t="s">
        <v>123</v>
      </c>
      <c r="C129" s="7"/>
      <c r="D129" s="46"/>
      <c r="E129" s="46"/>
      <c r="F129" s="46"/>
      <c r="G129" s="91">
        <f>G126+G127+G128</f>
        <v>3262.98</v>
      </c>
    </row>
    <row r="130" spans="1:7" ht="12">
      <c r="A130" s="10"/>
      <c r="B130" s="73" t="s">
        <v>170</v>
      </c>
      <c r="C130" s="7"/>
      <c r="D130" s="46"/>
      <c r="E130" s="46"/>
      <c r="F130" s="46"/>
      <c r="G130" s="91">
        <f>G129*1.15</f>
        <v>3752.4269999999997</v>
      </c>
    </row>
    <row r="131" spans="1:7" ht="12">
      <c r="A131" s="10"/>
      <c r="B131" s="73" t="s">
        <v>130</v>
      </c>
      <c r="C131" s="7"/>
      <c r="D131" s="46"/>
      <c r="E131" s="46"/>
      <c r="F131" s="46"/>
      <c r="G131" s="91">
        <f>G130*1.18</f>
        <v>4427.8638599999995</v>
      </c>
    </row>
    <row r="132" spans="1:7" ht="12">
      <c r="A132" s="66"/>
      <c r="B132" s="33" t="s">
        <v>125</v>
      </c>
      <c r="C132" s="7" t="s">
        <v>183</v>
      </c>
      <c r="D132" s="46"/>
      <c r="E132" s="46"/>
      <c r="F132" s="46"/>
      <c r="G132" s="91">
        <f>G131/C5/12</f>
        <v>0.061936828367603856</v>
      </c>
    </row>
    <row r="133" spans="1:7" ht="12">
      <c r="A133" s="22" t="s">
        <v>184</v>
      </c>
      <c r="B133" s="96" t="s">
        <v>82</v>
      </c>
      <c r="C133" s="57"/>
      <c r="D133" s="9" t="s">
        <v>158</v>
      </c>
      <c r="E133" s="57"/>
      <c r="F133" s="57"/>
      <c r="G133" s="57"/>
    </row>
    <row r="134" spans="1:7" ht="24">
      <c r="A134" s="20">
        <v>1</v>
      </c>
      <c r="B134" s="97" t="s">
        <v>185</v>
      </c>
      <c r="C134" s="98" t="s">
        <v>79</v>
      </c>
      <c r="D134" s="99">
        <v>2</v>
      </c>
      <c r="E134" s="100"/>
      <c r="F134" s="101">
        <v>76.72</v>
      </c>
      <c r="G134" s="102">
        <f>D134*F134</f>
        <v>153.44</v>
      </c>
    </row>
    <row r="135" spans="1:7" ht="12">
      <c r="A135" s="20">
        <v>2</v>
      </c>
      <c r="B135" s="69" t="s">
        <v>83</v>
      </c>
      <c r="C135" s="98" t="s">
        <v>84</v>
      </c>
      <c r="D135" s="99">
        <v>7</v>
      </c>
      <c r="E135" s="100"/>
      <c r="F135" s="101">
        <v>26.86</v>
      </c>
      <c r="G135" s="102">
        <f aca="true" t="shared" si="5" ref="G135:G155">D135*F135</f>
        <v>188.01999999999998</v>
      </c>
    </row>
    <row r="136" spans="1:7" ht="12">
      <c r="A136" s="20">
        <v>3</v>
      </c>
      <c r="B136" s="69" t="s">
        <v>85</v>
      </c>
      <c r="C136" s="98" t="s">
        <v>86</v>
      </c>
      <c r="D136" s="99">
        <v>7</v>
      </c>
      <c r="E136" s="100"/>
      <c r="F136" s="101">
        <v>26.86</v>
      </c>
      <c r="G136" s="102">
        <f t="shared" si="5"/>
        <v>188.01999999999998</v>
      </c>
    </row>
    <row r="137" spans="1:7" ht="12">
      <c r="A137" s="20">
        <v>4</v>
      </c>
      <c r="B137" s="69" t="s">
        <v>186</v>
      </c>
      <c r="C137" s="98" t="s">
        <v>87</v>
      </c>
      <c r="D137" s="99">
        <v>5</v>
      </c>
      <c r="E137" s="100"/>
      <c r="F137" s="101">
        <v>170.07</v>
      </c>
      <c r="G137" s="102">
        <f t="shared" si="5"/>
        <v>850.3499999999999</v>
      </c>
    </row>
    <row r="138" spans="1:7" ht="24">
      <c r="A138" s="20">
        <v>5</v>
      </c>
      <c r="B138" s="69" t="s">
        <v>187</v>
      </c>
      <c r="C138" s="98" t="s">
        <v>56</v>
      </c>
      <c r="D138" s="99">
        <v>3</v>
      </c>
      <c r="E138" s="100"/>
      <c r="F138" s="101">
        <v>187.76</v>
      </c>
      <c r="G138" s="102">
        <f t="shared" si="5"/>
        <v>563.28</v>
      </c>
    </row>
    <row r="139" spans="1:7" ht="12">
      <c r="A139" s="20">
        <v>6</v>
      </c>
      <c r="B139" s="69" t="s">
        <v>88</v>
      </c>
      <c r="C139" s="98" t="s">
        <v>56</v>
      </c>
      <c r="D139" s="99">
        <v>7</v>
      </c>
      <c r="E139" s="100"/>
      <c r="F139" s="101">
        <v>79</v>
      </c>
      <c r="G139" s="102">
        <f t="shared" si="5"/>
        <v>553</v>
      </c>
    </row>
    <row r="140" spans="1:7" ht="12">
      <c r="A140" s="20">
        <v>7</v>
      </c>
      <c r="B140" s="69" t="s">
        <v>188</v>
      </c>
      <c r="C140" s="98" t="s">
        <v>89</v>
      </c>
      <c r="D140" s="99">
        <v>320</v>
      </c>
      <c r="E140" s="100"/>
      <c r="F140" s="101">
        <v>1.9</v>
      </c>
      <c r="G140" s="102">
        <f t="shared" si="5"/>
        <v>608</v>
      </c>
    </row>
    <row r="141" spans="1:7" ht="12">
      <c r="A141" s="20">
        <v>8</v>
      </c>
      <c r="B141" s="97" t="s">
        <v>189</v>
      </c>
      <c r="C141" s="103" t="s">
        <v>56</v>
      </c>
      <c r="D141" s="99">
        <v>1</v>
      </c>
      <c r="E141" s="100"/>
      <c r="F141" s="104">
        <v>56.18</v>
      </c>
      <c r="G141" s="102">
        <f t="shared" si="5"/>
        <v>56.18</v>
      </c>
    </row>
    <row r="142" spans="1:7" ht="12">
      <c r="A142" s="20">
        <v>9</v>
      </c>
      <c r="B142" s="97" t="s">
        <v>190</v>
      </c>
      <c r="C142" s="103" t="s">
        <v>48</v>
      </c>
      <c r="D142" s="99">
        <v>1</v>
      </c>
      <c r="E142" s="100"/>
      <c r="F142" s="104">
        <v>196.93</v>
      </c>
      <c r="G142" s="102">
        <f t="shared" si="5"/>
        <v>196.93</v>
      </c>
    </row>
    <row r="143" spans="1:7" ht="12">
      <c r="A143" s="105">
        <v>10</v>
      </c>
      <c r="B143" s="97" t="s">
        <v>90</v>
      </c>
      <c r="C143" s="103" t="s">
        <v>89</v>
      </c>
      <c r="D143" s="99">
        <v>147</v>
      </c>
      <c r="E143" s="100"/>
      <c r="F143" s="104">
        <v>12.64</v>
      </c>
      <c r="G143" s="102">
        <f t="shared" si="5"/>
        <v>1858.0800000000002</v>
      </c>
    </row>
    <row r="144" spans="1:7" ht="12">
      <c r="A144" s="105">
        <v>11</v>
      </c>
      <c r="B144" s="97" t="s">
        <v>191</v>
      </c>
      <c r="C144" s="103" t="s">
        <v>56</v>
      </c>
      <c r="D144" s="99">
        <v>3</v>
      </c>
      <c r="E144" s="100"/>
      <c r="F144" s="104">
        <v>150.54</v>
      </c>
      <c r="G144" s="102">
        <f t="shared" si="5"/>
        <v>451.62</v>
      </c>
    </row>
    <row r="145" spans="1:7" ht="12">
      <c r="A145" s="105">
        <v>12</v>
      </c>
      <c r="B145" s="97" t="s">
        <v>192</v>
      </c>
      <c r="C145" s="103" t="s">
        <v>56</v>
      </c>
      <c r="D145" s="99">
        <v>0</v>
      </c>
      <c r="E145" s="100"/>
      <c r="F145" s="104">
        <v>91.06</v>
      </c>
      <c r="G145" s="102">
        <f t="shared" si="5"/>
        <v>0</v>
      </c>
    </row>
    <row r="146" spans="1:7" ht="12">
      <c r="A146" s="105">
        <v>13</v>
      </c>
      <c r="B146" s="97" t="s">
        <v>193</v>
      </c>
      <c r="C146" s="103" t="s">
        <v>56</v>
      </c>
      <c r="D146" s="99">
        <v>1</v>
      </c>
      <c r="E146" s="100"/>
      <c r="F146" s="104">
        <v>75.06</v>
      </c>
      <c r="G146" s="102">
        <f t="shared" si="5"/>
        <v>75.06</v>
      </c>
    </row>
    <row r="147" spans="1:7" ht="12">
      <c r="A147" s="105">
        <v>14</v>
      </c>
      <c r="B147" s="97" t="s">
        <v>194</v>
      </c>
      <c r="C147" s="103" t="s">
        <v>56</v>
      </c>
      <c r="D147" s="99">
        <v>1</v>
      </c>
      <c r="E147" s="100"/>
      <c r="F147" s="104">
        <v>350.26</v>
      </c>
      <c r="G147" s="102">
        <f t="shared" si="5"/>
        <v>350.26</v>
      </c>
    </row>
    <row r="148" spans="1:7" ht="12">
      <c r="A148" s="105">
        <v>15</v>
      </c>
      <c r="B148" s="97" t="s">
        <v>195</v>
      </c>
      <c r="C148" s="103" t="s">
        <v>89</v>
      </c>
      <c r="D148" s="99">
        <v>0</v>
      </c>
      <c r="E148" s="100"/>
      <c r="F148" s="104">
        <v>160.04</v>
      </c>
      <c r="G148" s="102">
        <f t="shared" si="5"/>
        <v>0</v>
      </c>
    </row>
    <row r="149" spans="1:7" ht="12">
      <c r="A149" s="105">
        <v>16</v>
      </c>
      <c r="B149" s="97" t="s">
        <v>196</v>
      </c>
      <c r="C149" s="103" t="s">
        <v>91</v>
      </c>
      <c r="D149" s="99">
        <v>2</v>
      </c>
      <c r="E149" s="100"/>
      <c r="F149" s="104">
        <v>120.82</v>
      </c>
      <c r="G149" s="102">
        <f t="shared" si="5"/>
        <v>241.64</v>
      </c>
    </row>
    <row r="150" spans="1:7" ht="12">
      <c r="A150" s="105">
        <v>17</v>
      </c>
      <c r="B150" s="97" t="s">
        <v>92</v>
      </c>
      <c r="C150" s="103" t="s">
        <v>93</v>
      </c>
      <c r="D150" s="99">
        <v>8</v>
      </c>
      <c r="E150" s="100"/>
      <c r="F150" s="104">
        <v>59.91</v>
      </c>
      <c r="G150" s="102">
        <f t="shared" si="5"/>
        <v>479.28</v>
      </c>
    </row>
    <row r="151" spans="1:7" ht="12">
      <c r="A151" s="105">
        <v>18</v>
      </c>
      <c r="B151" s="97" t="s">
        <v>94</v>
      </c>
      <c r="C151" s="103" t="s">
        <v>30</v>
      </c>
      <c r="D151" s="99">
        <v>3.6</v>
      </c>
      <c r="E151" s="100"/>
      <c r="F151" s="104">
        <v>632.01</v>
      </c>
      <c r="G151" s="102">
        <f t="shared" si="5"/>
        <v>2275.236</v>
      </c>
    </row>
    <row r="152" spans="1:7" ht="24">
      <c r="A152" s="105">
        <v>19</v>
      </c>
      <c r="B152" s="97" t="s">
        <v>197</v>
      </c>
      <c r="C152" s="103" t="s">
        <v>56</v>
      </c>
      <c r="D152" s="99">
        <v>14</v>
      </c>
      <c r="E152" s="100"/>
      <c r="F152" s="104">
        <v>31.6</v>
      </c>
      <c r="G152" s="102">
        <f t="shared" si="5"/>
        <v>442.40000000000003</v>
      </c>
    </row>
    <row r="153" spans="1:7" ht="12">
      <c r="A153" s="105">
        <v>20</v>
      </c>
      <c r="B153" s="97" t="s">
        <v>95</v>
      </c>
      <c r="C153" s="103" t="s">
        <v>56</v>
      </c>
      <c r="D153" s="106">
        <v>2</v>
      </c>
      <c r="E153" s="100"/>
      <c r="F153" s="107">
        <v>221.81</v>
      </c>
      <c r="G153" s="102">
        <f t="shared" si="5"/>
        <v>443.62</v>
      </c>
    </row>
    <row r="154" spans="1:7" ht="12">
      <c r="A154" s="20">
        <v>21</v>
      </c>
      <c r="B154" s="108" t="s">
        <v>96</v>
      </c>
      <c r="C154" s="103" t="s">
        <v>198</v>
      </c>
      <c r="D154" s="106">
        <v>11</v>
      </c>
      <c r="E154" s="100"/>
      <c r="F154" s="106">
        <v>158</v>
      </c>
      <c r="G154" s="102">
        <f t="shared" si="5"/>
        <v>1738</v>
      </c>
    </row>
    <row r="155" spans="1:7" ht="12">
      <c r="A155" s="20">
        <v>22</v>
      </c>
      <c r="B155" s="108" t="s">
        <v>97</v>
      </c>
      <c r="C155" s="103" t="s">
        <v>56</v>
      </c>
      <c r="D155" s="109">
        <v>0</v>
      </c>
      <c r="E155" s="100"/>
      <c r="F155" s="107">
        <v>52.14</v>
      </c>
      <c r="G155" s="102">
        <f t="shared" si="5"/>
        <v>0</v>
      </c>
    </row>
    <row r="156" spans="1:7" ht="12">
      <c r="A156" s="20"/>
      <c r="B156" s="33" t="s">
        <v>123</v>
      </c>
      <c r="C156" s="79"/>
      <c r="D156" s="110"/>
      <c r="E156" s="110"/>
      <c r="F156" s="80"/>
      <c r="G156" s="80">
        <f>SUM(G134:G155)</f>
        <v>11712.416000000001</v>
      </c>
    </row>
    <row r="157" spans="1:7" ht="12">
      <c r="A157" s="20"/>
      <c r="B157" s="73" t="s">
        <v>170</v>
      </c>
      <c r="C157" s="79"/>
      <c r="D157" s="110"/>
      <c r="E157" s="110"/>
      <c r="F157" s="80"/>
      <c r="G157" s="81">
        <f>(G156*15%)+G156</f>
        <v>13469.278400000001</v>
      </c>
    </row>
    <row r="158" spans="1:7" ht="12">
      <c r="A158" s="20"/>
      <c r="B158" s="73" t="s">
        <v>130</v>
      </c>
      <c r="C158" s="79"/>
      <c r="D158" s="110"/>
      <c r="E158" s="110"/>
      <c r="F158" s="80"/>
      <c r="G158" s="81">
        <f>G157*1.18</f>
        <v>15893.748512</v>
      </c>
    </row>
    <row r="159" spans="1:7" ht="12">
      <c r="A159" s="20"/>
      <c r="B159" s="73" t="s">
        <v>125</v>
      </c>
      <c r="C159" s="7" t="s">
        <v>10</v>
      </c>
      <c r="D159" s="110"/>
      <c r="E159" s="110"/>
      <c r="F159" s="80"/>
      <c r="G159" s="81">
        <f>G158/C5/12</f>
        <v>0.22232128286473632</v>
      </c>
    </row>
    <row r="160" spans="1:7" ht="12">
      <c r="A160" s="22" t="s">
        <v>199</v>
      </c>
      <c r="B160" s="25" t="s">
        <v>98</v>
      </c>
      <c r="C160" s="7" t="s">
        <v>10</v>
      </c>
      <c r="D160" s="31">
        <f>C5</f>
        <v>5957.5</v>
      </c>
      <c r="E160" s="26"/>
      <c r="F160" s="111">
        <v>1.94</v>
      </c>
      <c r="G160" s="112">
        <f>D160*F160*12</f>
        <v>138690.59999999998</v>
      </c>
    </row>
    <row r="161" spans="1:7" ht="12">
      <c r="A161" s="22"/>
      <c r="B161" s="25"/>
      <c r="C161" s="7"/>
      <c r="D161" s="26"/>
      <c r="E161" s="26"/>
      <c r="F161" s="11"/>
      <c r="G161" s="112"/>
    </row>
    <row r="162" spans="1:7" ht="12">
      <c r="A162" s="22" t="s">
        <v>20</v>
      </c>
      <c r="B162" s="56" t="s">
        <v>101</v>
      </c>
      <c r="C162" s="7" t="s">
        <v>10</v>
      </c>
      <c r="D162" s="31">
        <f>C5</f>
        <v>5957.5</v>
      </c>
      <c r="E162" s="26"/>
      <c r="F162" s="111">
        <v>2.54</v>
      </c>
      <c r="G162" s="112">
        <f>D162*F162*12</f>
        <v>181584.6</v>
      </c>
    </row>
    <row r="163" spans="1:7" ht="12">
      <c r="A163" s="22"/>
      <c r="B163" s="56"/>
      <c r="C163" s="7"/>
      <c r="D163" s="26"/>
      <c r="E163" s="26"/>
      <c r="F163" s="11"/>
      <c r="G163" s="112"/>
    </row>
    <row r="164" spans="1:7" ht="12">
      <c r="A164" s="113" t="s">
        <v>22</v>
      </c>
      <c r="B164" s="54" t="s">
        <v>19</v>
      </c>
      <c r="C164" s="7" t="s">
        <v>10</v>
      </c>
      <c r="D164" s="31">
        <f>C5</f>
        <v>5957.5</v>
      </c>
      <c r="E164" s="26"/>
      <c r="F164" s="114">
        <v>1.43</v>
      </c>
      <c r="G164" s="28">
        <f>F164*D164*12</f>
        <v>102230.70000000001</v>
      </c>
    </row>
    <row r="165" spans="1:7" ht="12">
      <c r="A165" s="113"/>
      <c r="B165" s="54"/>
      <c r="C165" s="7"/>
      <c r="D165" s="26"/>
      <c r="E165" s="26"/>
      <c r="F165" s="27"/>
      <c r="G165" s="28"/>
    </row>
    <row r="166" spans="1:7" ht="12">
      <c r="A166" s="113" t="s">
        <v>100</v>
      </c>
      <c r="B166" s="54" t="s">
        <v>21</v>
      </c>
      <c r="C166" s="7" t="s">
        <v>10</v>
      </c>
      <c r="D166" s="31">
        <f>C5</f>
        <v>5957.5</v>
      </c>
      <c r="E166" s="26"/>
      <c r="F166" s="114">
        <v>0.95</v>
      </c>
      <c r="G166" s="28">
        <f>F166*D166*12</f>
        <v>67915.5</v>
      </c>
    </row>
    <row r="167" spans="1:7" ht="12">
      <c r="A167" s="66"/>
      <c r="B167" s="115" t="s">
        <v>102</v>
      </c>
      <c r="C167" s="7" t="s">
        <v>103</v>
      </c>
      <c r="D167" s="26"/>
      <c r="E167" s="26"/>
      <c r="F167" s="7"/>
      <c r="G167" s="12">
        <f>G23+G31+G33+G34+G60+G62+G83+G107+G123+G131+G158+G160+G162+G164+G166</f>
        <v>1019287.1165940999</v>
      </c>
    </row>
    <row r="168" spans="1:7" ht="12">
      <c r="A168" s="23"/>
      <c r="B168" s="138" t="s">
        <v>211</v>
      </c>
      <c r="C168" s="139" t="s">
        <v>99</v>
      </c>
      <c r="D168" s="7"/>
      <c r="E168" s="7"/>
      <c r="F168" s="7"/>
      <c r="G168" s="116">
        <f>G167/C5/12</f>
        <v>14.257757960471393</v>
      </c>
    </row>
    <row r="169" spans="1:7" ht="12">
      <c r="A169" s="23"/>
      <c r="B169" s="140" t="s">
        <v>212</v>
      </c>
      <c r="C169" s="139"/>
      <c r="D169" s="7"/>
      <c r="E169" s="7"/>
      <c r="F169" s="7"/>
      <c r="G169" s="116"/>
    </row>
    <row r="170" spans="1:7" ht="12">
      <c r="A170" s="23"/>
      <c r="B170" s="141" t="s">
        <v>213</v>
      </c>
      <c r="C170" s="139" t="s">
        <v>99</v>
      </c>
      <c r="D170" s="7"/>
      <c r="E170" s="7"/>
      <c r="F170" s="7"/>
      <c r="G170" s="116">
        <v>13.28</v>
      </c>
    </row>
    <row r="171" spans="1:7" ht="12">
      <c r="A171" s="23"/>
      <c r="B171" s="141" t="s">
        <v>214</v>
      </c>
      <c r="C171" s="139" t="s">
        <v>99</v>
      </c>
      <c r="D171" s="7"/>
      <c r="E171" s="7"/>
      <c r="F171" s="7"/>
      <c r="G171" s="116">
        <v>15.24</v>
      </c>
    </row>
    <row r="172" spans="1:7" ht="12">
      <c r="A172" s="117"/>
      <c r="B172" s="117"/>
      <c r="C172" s="2"/>
      <c r="E172" s="2"/>
      <c r="F172" s="2"/>
      <c r="G172" s="118"/>
    </row>
    <row r="173" spans="1:7" ht="12.75">
      <c r="A173" s="119"/>
      <c r="B173" s="119"/>
      <c r="C173" s="119"/>
      <c r="D173" s="119"/>
      <c r="E173" s="119"/>
      <c r="F173" s="119"/>
      <c r="G173" s="119"/>
    </row>
    <row r="174" spans="1:7" ht="12">
      <c r="A174" s="117"/>
      <c r="B174" s="117" t="s">
        <v>200</v>
      </c>
      <c r="C174" s="2"/>
      <c r="E174" s="2"/>
      <c r="F174" s="16"/>
      <c r="G174" s="117"/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2012-03-27T06:48:17Z</cp:lastPrinted>
  <dcterms:created xsi:type="dcterms:W3CDTF">1996-10-08T23:32:33Z</dcterms:created>
  <dcterms:modified xsi:type="dcterms:W3CDTF">2012-03-27T10:39:45Z</dcterms:modified>
  <cp:category/>
  <cp:version/>
  <cp:contentType/>
  <cp:contentStatus/>
</cp:coreProperties>
</file>