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0" windowWidth="9720" windowHeight="6600" activeTab="0"/>
  </bookViews>
  <sheets>
    <sheet name="Студ.14" sheetId="1" r:id="rId1"/>
  </sheets>
  <definedNames/>
  <calcPr fullCalcOnLoad="1"/>
</workbook>
</file>

<file path=xl/sharedStrings.xml><?xml version="1.0" encoding="utf-8"?>
<sst xmlns="http://schemas.openxmlformats.org/spreadsheetml/2006/main" count="300" uniqueCount="189">
  <si>
    <t>ООО "УЖКХ"</t>
  </si>
  <si>
    <t>№ пп</t>
  </si>
  <si>
    <t>Наименование и состав работы</t>
  </si>
  <si>
    <t>Ед.изм</t>
  </si>
  <si>
    <t>кол-во</t>
  </si>
  <si>
    <t>цена за ед.</t>
  </si>
  <si>
    <t>стоимость в год руб.</t>
  </si>
  <si>
    <t>1.</t>
  </si>
  <si>
    <t>Благоустройство и обеспечение санитарного состояния жилых зданий и придомовых территорий</t>
  </si>
  <si>
    <t>1.1.</t>
  </si>
  <si>
    <t>Уборка  лестничных клеток</t>
  </si>
  <si>
    <t>м² общ. площ</t>
  </si>
  <si>
    <t>1.3.</t>
  </si>
  <si>
    <t>Обслуживание лифтов</t>
  </si>
  <si>
    <t>1.4.</t>
  </si>
  <si>
    <t>Вывоз и утилизация мусора</t>
  </si>
  <si>
    <t>1.5.</t>
  </si>
  <si>
    <t>Вывоз и утилизация крупногабаритного мусора</t>
  </si>
  <si>
    <t>1.6.</t>
  </si>
  <si>
    <t>1.7.</t>
  </si>
  <si>
    <t>Услуги по дератизации, дезинсекции</t>
  </si>
  <si>
    <t>Технический надзор за эксплуатацией ж/фонда</t>
  </si>
  <si>
    <t>3.</t>
  </si>
  <si>
    <t>Услуги РКО</t>
  </si>
  <si>
    <t>4.</t>
  </si>
  <si>
    <t>Техническое обслуживание общего имущества</t>
  </si>
  <si>
    <t>Сетей электроснабжения</t>
  </si>
  <si>
    <t>Замена перегоревших лампочек накаливания</t>
  </si>
  <si>
    <t>шт</t>
  </si>
  <si>
    <t>Проверка заземления ванн</t>
  </si>
  <si>
    <t>1ванн</t>
  </si>
  <si>
    <t>1000м2</t>
  </si>
  <si>
    <t>лестничных клеток</t>
  </si>
  <si>
    <t>100л.пл.</t>
  </si>
  <si>
    <t>1м</t>
  </si>
  <si>
    <t>Осмотр и проверка РУ-0,4кВ</t>
  </si>
  <si>
    <t>1РУ</t>
  </si>
  <si>
    <t>5.</t>
  </si>
  <si>
    <t>Внутридомовых систем водоснабжения</t>
  </si>
  <si>
    <t>Осмотр внутридомовых систем водоснабжения, канализации и водостока в чердачных и подвальных помещениях</t>
  </si>
  <si>
    <t>1000 кв.м.</t>
  </si>
  <si>
    <t>1шт.</t>
  </si>
  <si>
    <t>Прочистка ливнестоков</t>
  </si>
  <si>
    <t>шт.</t>
  </si>
  <si>
    <t>м2</t>
  </si>
  <si>
    <t>Обслуживание домовых приборов учета воды</t>
  </si>
  <si>
    <t>м3</t>
  </si>
  <si>
    <t>Внутридомовых систем отопления</t>
  </si>
  <si>
    <t>Осмотр внутридомовых систем отопления в чердачных и подвальных помещениях</t>
  </si>
  <si>
    <t>Промывка и испытание трубопроводов системы центрального отопления</t>
  </si>
  <si>
    <t>1 узел</t>
  </si>
  <si>
    <t>Регулировка температуры теплоносителя</t>
  </si>
  <si>
    <t>Ликвидация воздушных пробок в системе отопления</t>
  </si>
  <si>
    <t>1 стояк</t>
  </si>
  <si>
    <t>1м2</t>
  </si>
  <si>
    <t>Прочистка грязевиков</t>
  </si>
  <si>
    <t>ХОВ</t>
  </si>
  <si>
    <t>Общестроительных конструкций</t>
  </si>
  <si>
    <t>Проверка тяги в вентканалах</t>
  </si>
  <si>
    <t>кан.</t>
  </si>
  <si>
    <t>Прочистка вент.каналов</t>
  </si>
  <si>
    <t>1ст.</t>
  </si>
  <si>
    <t>Укрепление почтовых ящиков</t>
  </si>
  <si>
    <t>кв.м</t>
  </si>
  <si>
    <t>Очистка кровли от снега</t>
  </si>
  <si>
    <t>1м реш</t>
  </si>
  <si>
    <t>Укрепление дверных наличников</t>
  </si>
  <si>
    <t>пм</t>
  </si>
  <si>
    <t>Весенний и осенний осмотр кровли</t>
  </si>
  <si>
    <t>Прочистка мусоропровода</t>
  </si>
  <si>
    <t>Укрепление МАФ</t>
  </si>
  <si>
    <t>Инженерного оборудования лифтового хозяйства</t>
  </si>
  <si>
    <t>Аварийная служба</t>
  </si>
  <si>
    <t>руб./кв.метр</t>
  </si>
  <si>
    <t>Текущий ремонт</t>
  </si>
  <si>
    <t>Всего</t>
  </si>
  <si>
    <t>руб.</t>
  </si>
  <si>
    <t>1кан.</t>
  </si>
  <si>
    <t>Смета расходов по содержанию общего имущества</t>
  </si>
  <si>
    <t>Общая площадь жилого дома кв.метр</t>
  </si>
  <si>
    <t>Влажное подметание лестничных площадок и маршей</t>
  </si>
  <si>
    <t>м²</t>
  </si>
  <si>
    <t>Мытье лестничных площадок  и маршей</t>
  </si>
  <si>
    <t>Мытье окон</t>
  </si>
  <si>
    <t>Подметание площадки перед входом в подъезд</t>
  </si>
  <si>
    <t>Мытье площадки перед входом в подъезд</t>
  </si>
  <si>
    <t>Влажная протирка стен</t>
  </si>
  <si>
    <t>Влажное протирка дверей</t>
  </si>
  <si>
    <t>Влажная протирка перил и ограждений</t>
  </si>
  <si>
    <t>Влажная протирка отопительных приборов</t>
  </si>
  <si>
    <t>Влажная протирка почтовых ящиков,эл.щитков</t>
  </si>
  <si>
    <t>Санитарное содержание придомовых территории и озеленения</t>
  </si>
  <si>
    <t>Уборка отмосток</t>
  </si>
  <si>
    <t>Подметание отмосток</t>
  </si>
  <si>
    <t>Очистка отмосток от уплотненного снега</t>
  </si>
  <si>
    <t>Очистка урн от мусора</t>
  </si>
  <si>
    <t>1шт</t>
  </si>
  <si>
    <t>Уборка газонов сильной засоренности</t>
  </si>
  <si>
    <t>Уборка газонов от случайного мусора</t>
  </si>
  <si>
    <t>Погрузка мусора в автотранспорт вручную</t>
  </si>
  <si>
    <t>1м3</t>
  </si>
  <si>
    <t>Вырезка поросли у деревьев и кустов</t>
  </si>
  <si>
    <t>Подметание тротуаров и проездов</t>
  </si>
  <si>
    <t>Подметание козырьков</t>
  </si>
  <si>
    <t>Посыпка территории песком</t>
  </si>
  <si>
    <t>Очистка территории от наледи</t>
  </si>
  <si>
    <t>100м2</t>
  </si>
  <si>
    <t>Расчистка проезжей части во время метели и снегопада ДЗ-122, А-120</t>
  </si>
  <si>
    <t>Удаление снежных накатов и наледи автогрейдером ДЗ-122, А-120</t>
  </si>
  <si>
    <t>Вывоз мусора с дворов</t>
  </si>
  <si>
    <t>2.</t>
  </si>
  <si>
    <t>V в год</t>
  </si>
  <si>
    <t>2.1.</t>
  </si>
  <si>
    <t>Осмотр линий эл.сетей, арматуры оборудования подвалов</t>
  </si>
  <si>
    <t>Мелкий ремонт электропроводки</t>
  </si>
  <si>
    <t>Осмотр и уборка помещения РП(РУ-0,4кВ)</t>
  </si>
  <si>
    <t>Ревизия РП (РУ-0,4)кВ</t>
  </si>
  <si>
    <t>Уборка этажных эл.шкафов</t>
  </si>
  <si>
    <t>2.2.</t>
  </si>
  <si>
    <t>2.3.</t>
  </si>
  <si>
    <t>2.4.</t>
  </si>
  <si>
    <t xml:space="preserve">Общедомовых приборов учета тепловой энергии ГВС и отопления </t>
  </si>
  <si>
    <t>Техническое обслуживание приборов учета ГВС и отопления</t>
  </si>
  <si>
    <t>1 прибор</t>
  </si>
  <si>
    <t>Снятие показаний приборов учета ГВС и отопления</t>
  </si>
  <si>
    <t xml:space="preserve">Текущий ремонт расходомеров </t>
  </si>
  <si>
    <t>м2 общ.площ.</t>
  </si>
  <si>
    <t>2.5.</t>
  </si>
  <si>
    <t>Укрепление и регулировка дверных полотен входа в подъезд</t>
  </si>
  <si>
    <t>Укрепление оконных переплетов</t>
  </si>
  <si>
    <t>Смена навесных замков на дверях в подвальное помещение</t>
  </si>
  <si>
    <t>Очистка кровли от мусора и посторонних предметов</t>
  </si>
  <si>
    <t>Укрепление дверных полотен выхода на кровлю</t>
  </si>
  <si>
    <t>Укрепление форточек</t>
  </si>
  <si>
    <t>Укрепление мусороклапанов</t>
  </si>
  <si>
    <t>Укрепление и регулировка доводчиков</t>
  </si>
  <si>
    <t>Укрепление зонтов вентшахт</t>
  </si>
  <si>
    <t>Укрепление подвальных дверей</t>
  </si>
  <si>
    <t>Укрепление дверных проемов м/камер</t>
  </si>
  <si>
    <t>Укрепление лестничных ограждений</t>
  </si>
  <si>
    <t>Установка и разборка вентиляционных продухов в цоколях  зданий</t>
  </si>
  <si>
    <t>1 засор</t>
  </si>
  <si>
    <t>2.6.</t>
  </si>
  <si>
    <t>2.7.</t>
  </si>
  <si>
    <t>лифты</t>
  </si>
  <si>
    <t>С НДС:</t>
  </si>
  <si>
    <t>Тариф в мес.</t>
  </si>
  <si>
    <t>С  НДС:</t>
  </si>
  <si>
    <t>Итого в год</t>
  </si>
  <si>
    <t>крат-ть    в год</t>
  </si>
  <si>
    <t>Обметание пыли и паутины с потолков</t>
  </si>
  <si>
    <t>раз</t>
  </si>
  <si>
    <t>м² общ.площ</t>
  </si>
  <si>
    <t>Очистка тротуаров от уплотненного снега</t>
  </si>
  <si>
    <t>2.8.</t>
  </si>
  <si>
    <t>Экономически-обоснованный тариф</t>
  </si>
  <si>
    <t>Экономически-обоснованный тариф(1-2 этажи)</t>
  </si>
  <si>
    <t>Экономически-обоснованный тариф(с 3 этажа)</t>
  </si>
  <si>
    <t>Летний период</t>
  </si>
  <si>
    <t>Уборка детских хоз.площадок от случайного мусора</t>
  </si>
  <si>
    <t>Косьба газонов и  дет.хоз.площ. газонокосилкой</t>
  </si>
  <si>
    <t>Зимний период</t>
  </si>
  <si>
    <t>Очистка тротуаров от свежевыпавшего снега</t>
  </si>
  <si>
    <t>Очистка площадки перед входом в подъезд от снега</t>
  </si>
  <si>
    <t>Очистка козырьков от уплотненного снега</t>
  </si>
  <si>
    <t>Смена навесных замков в чердачных помещениях</t>
  </si>
  <si>
    <t>м² общ.пл.</t>
  </si>
  <si>
    <t>м2 пл.подв.</t>
  </si>
  <si>
    <t>Страхование лифтов</t>
  </si>
  <si>
    <t>Ликвидация воздушных пробок в системе ГВС</t>
  </si>
  <si>
    <t xml:space="preserve">в том числе с календарной разбивкой </t>
  </si>
  <si>
    <t>(1-2 этажи)</t>
  </si>
  <si>
    <t>(с 3 этажа)</t>
  </si>
  <si>
    <t>Рост тарифов с 1.07.2014 г.(1-2 этажи)</t>
  </si>
  <si>
    <t>Рост тарифов с 1.07.2014 г.(с 3 этажа)</t>
  </si>
  <si>
    <t>Техническое освидетельствование  лифтов</t>
  </si>
  <si>
    <t>Бойлера</t>
  </si>
  <si>
    <t>Осмотр, проверка, очистка насоса ГВС</t>
  </si>
  <si>
    <t>Отсоединение, прочистка, промывка, гидравлические испытания водоподогревателя ГВС</t>
  </si>
  <si>
    <t>Проверка и регулировка системы автоматического регулирования температуры горячей воды</t>
  </si>
  <si>
    <t>жилого дома на 2015 год</t>
  </si>
  <si>
    <t>Техническое обслуживание и обслуживание диспетчерской связи</t>
  </si>
  <si>
    <t>с 1 января по 30 июня 2015 года</t>
  </si>
  <si>
    <t>с 1 июля по 31 декабря 2015 года</t>
  </si>
  <si>
    <t>Уборка контейнерных площадок</t>
  </si>
  <si>
    <r>
      <t>Адрес:</t>
    </r>
    <r>
      <rPr>
        <b/>
        <sz val="9"/>
        <rFont val="Times New Roman"/>
        <family val="1"/>
      </rPr>
      <t xml:space="preserve"> Студенческая 14</t>
    </r>
  </si>
  <si>
    <t>Прочистка водоприемной воронки внутреннего водостока на кровле</t>
  </si>
  <si>
    <t xml:space="preserve">                                 Директор ООО"УЖКХ"                                               А.Ф.Тимиргалиева</t>
  </si>
  <si>
    <t>Исп.Х.Х.Комиссарова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</si>
</sst>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0.000000000"/>
    <numFmt numFmtId="187" formatCode="0.0000000000"/>
    <numFmt numFmtId="188" formatCode="0.00000000"/>
    <numFmt numFmtId="189" formatCode="0.00000000000"/>
    <numFmt numFmtId="190" formatCode="0.000000000000"/>
    <numFmt numFmtId="191" formatCode="_-* #,##0.0_р_._-;\-* #,##0.0_р_._-;_-* &quot;-&quot;??_р_._-;_-@_-"/>
    <numFmt numFmtId="192" formatCode="_-* #,##0_р_._-;\-* #,##0_р_._-;_-* &quot;-&quot;??_р_._-;_-@_-"/>
  </numFmts>
  <fonts count="4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2" fontId="1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right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vertical="center" wrapText="1"/>
      <protection/>
    </xf>
    <xf numFmtId="0" fontId="1" fillId="0" borderId="10" xfId="55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wrapText="1"/>
      <protection/>
    </xf>
    <xf numFmtId="0" fontId="1" fillId="0" borderId="10" xfId="55" applyFont="1" applyBorder="1" applyAlignment="1">
      <alignment/>
      <protection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center" wrapText="1"/>
    </xf>
    <xf numFmtId="0" fontId="1" fillId="0" borderId="10" xfId="55" applyFont="1" applyBorder="1" applyAlignment="1">
      <alignment horizontal="right"/>
      <protection/>
    </xf>
    <xf numFmtId="0" fontId="2" fillId="0" borderId="10" xfId="55" applyFont="1" applyBorder="1" applyAlignment="1">
      <alignment horizontal="right"/>
      <protection/>
    </xf>
    <xf numFmtId="0" fontId="1" fillId="0" borderId="10" xfId="0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left"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right"/>
      <protection/>
    </xf>
    <xf numFmtId="0" fontId="1" fillId="0" borderId="10" xfId="54" applyFont="1" applyBorder="1" applyAlignment="1">
      <alignment horizontal="right" vertical="top"/>
      <protection/>
    </xf>
    <xf numFmtId="0" fontId="2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horizontal="right" vertical="top"/>
      <protection/>
    </xf>
    <xf numFmtId="0" fontId="4" fillId="0" borderId="10" xfId="54" applyFont="1" applyBorder="1" applyAlignment="1">
      <alignment wrapText="1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180" fontId="2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5" applyFont="1" applyBorder="1">
      <alignment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>
      <alignment/>
      <protection/>
    </xf>
    <xf numFmtId="0" fontId="2" fillId="0" borderId="10" xfId="55" applyFont="1" applyBorder="1" applyAlignment="1">
      <alignment wrapText="1"/>
      <protection/>
    </xf>
    <xf numFmtId="0" fontId="4" fillId="0" borderId="10" xfId="55" applyFont="1" applyBorder="1">
      <alignment/>
      <protection/>
    </xf>
    <xf numFmtId="0" fontId="2" fillId="0" borderId="10" xfId="55" applyFont="1" applyBorder="1" applyAlignment="1">
      <alignment vertical="top" wrapText="1"/>
      <protection/>
    </xf>
    <xf numFmtId="0" fontId="1" fillId="0" borderId="0" xfId="55" applyFont="1" applyBorder="1" applyAlignment="1">
      <alignment horizontal="center"/>
      <protection/>
    </xf>
    <xf numFmtId="0" fontId="2" fillId="0" borderId="10" xfId="55" applyFont="1" applyBorder="1" applyAlignment="1">
      <alignment/>
      <protection/>
    </xf>
    <xf numFmtId="0" fontId="2" fillId="0" borderId="0" xfId="55" applyFont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right"/>
      <protection/>
    </xf>
    <xf numFmtId="0" fontId="1" fillId="0" borderId="10" xfId="54" applyFont="1" applyBorder="1" applyAlignment="1">
      <alignment horizontal="left" wrapText="1"/>
      <protection/>
    </xf>
    <xf numFmtId="0" fontId="3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right" vertical="top"/>
      <protection/>
    </xf>
    <xf numFmtId="16" fontId="2" fillId="0" borderId="10" xfId="54" applyNumberFormat="1" applyFont="1" applyBorder="1" applyAlignment="1">
      <alignment horizontal="right" vertical="top"/>
      <protection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55" applyFont="1" applyBorder="1" applyAlignment="1">
      <alignment horizontal="right" vertical="top"/>
      <protection/>
    </xf>
    <xf numFmtId="0" fontId="1" fillId="0" borderId="10" xfId="55" applyFont="1" applyBorder="1" applyAlignment="1">
      <alignment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55" applyFont="1" applyBorder="1" applyAlignment="1">
      <alignment horizontal="left"/>
      <protection/>
    </xf>
    <xf numFmtId="0" fontId="1" fillId="0" borderId="10" xfId="55" applyFont="1" applyBorder="1" applyAlignment="1">
      <alignment horizontal="right" vertical="center"/>
      <protection/>
    </xf>
    <xf numFmtId="0" fontId="2" fillId="0" borderId="10" xfId="55" applyFont="1" applyBorder="1" applyAlignment="1">
      <alignment vertical="center" wrapText="1"/>
      <protection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55" applyFont="1" applyFill="1" applyBorder="1" applyAlignment="1">
      <alignment horizontal="center"/>
      <protection/>
    </xf>
    <xf numFmtId="0" fontId="1" fillId="0" borderId="10" xfId="55" applyFont="1" applyBorder="1" applyAlignment="1">
      <alignment vertical="top" wrapText="1"/>
      <protection/>
    </xf>
    <xf numFmtId="0" fontId="2" fillId="0" borderId="14" xfId="55" applyFont="1" applyBorder="1" applyAlignment="1">
      <alignment/>
      <protection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33" borderId="10" xfId="55" applyFont="1" applyFill="1" applyBorder="1" applyAlignment="1">
      <alignment horizontal="center" vertical="center" wrapText="1"/>
      <protection/>
    </xf>
    <xf numFmtId="43" fontId="1" fillId="0" borderId="0" xfId="55" applyNumberFormat="1" applyFont="1" applyAlignment="1">
      <alignment horizontal="center"/>
      <protection/>
    </xf>
    <xf numFmtId="0" fontId="2" fillId="0" borderId="10" xfId="55" applyFont="1" applyBorder="1" applyAlignment="1">
      <alignment horizontal="right" vertical="center" wrapText="1"/>
      <protection/>
    </xf>
    <xf numFmtId="2" fontId="1" fillId="0" borderId="10" xfId="55" applyNumberFormat="1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vertical="center" wrapText="1"/>
      <protection/>
    </xf>
    <xf numFmtId="0" fontId="5" fillId="0" borderId="10" xfId="55" applyFont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/>
      <protection/>
    </xf>
    <xf numFmtId="2" fontId="1" fillId="0" borderId="14" xfId="0" applyNumberFormat="1" applyFont="1" applyBorder="1" applyAlignment="1">
      <alignment horizontal="center" vertical="center"/>
    </xf>
    <xf numFmtId="0" fontId="2" fillId="0" borderId="14" xfId="55" applyFont="1" applyBorder="1" applyAlignment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4" xfId="55" applyFont="1" applyBorder="1" applyAlignment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55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0" fontId="2" fillId="0" borderId="14" xfId="55" applyFont="1" applyFill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/>
      <protection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92" fontId="2" fillId="0" borderId="10" xfId="65" applyNumberFormat="1" applyFont="1" applyBorder="1" applyAlignment="1">
      <alignment horizontal="center"/>
    </xf>
    <xf numFmtId="43" fontId="2" fillId="0" borderId="10" xfId="65" applyFont="1" applyBorder="1" applyAlignment="1">
      <alignment horizontal="center"/>
    </xf>
    <xf numFmtId="181" fontId="2" fillId="0" borderId="10" xfId="65" applyNumberFormat="1" applyFont="1" applyFill="1" applyBorder="1" applyAlignment="1">
      <alignment horizontal="center"/>
    </xf>
    <xf numFmtId="2" fontId="2" fillId="0" borderId="10" xfId="65" applyNumberFormat="1" applyFont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2" fontId="1" fillId="34" borderId="0" xfId="0" applyNumberFormat="1" applyFont="1" applyFill="1" applyBorder="1" applyAlignment="1">
      <alignment horizontal="center"/>
    </xf>
    <xf numFmtId="1" fontId="1" fillId="0" borderId="14" xfId="55" applyNumberFormat="1" applyFont="1" applyFill="1" applyBorder="1" applyAlignment="1">
      <alignment horizontal="center" wrapText="1"/>
      <protection/>
    </xf>
    <xf numFmtId="0" fontId="0" fillId="34" borderId="0" xfId="0" applyFill="1" applyAlignment="1">
      <alignment/>
    </xf>
    <xf numFmtId="0" fontId="1" fillId="34" borderId="1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43" fontId="2" fillId="0" borderId="0" xfId="55" applyNumberFormat="1" applyFont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2" fontId="2" fillId="35" borderId="0" xfId="55" applyNumberFormat="1" applyFont="1" applyFill="1" applyBorder="1" applyAlignment="1">
      <alignment horizontal="center" vertical="center"/>
      <protection/>
    </xf>
    <xf numFmtId="2" fontId="1" fillId="35" borderId="10" xfId="55" applyNumberFormat="1" applyFont="1" applyFill="1" applyBorder="1" applyAlignment="1">
      <alignment horizontal="center" vertical="center"/>
      <protection/>
    </xf>
    <xf numFmtId="2" fontId="2" fillId="35" borderId="10" xfId="55" applyNumberFormat="1" applyFont="1" applyFill="1" applyBorder="1" applyAlignment="1">
      <alignment horizontal="center" vertical="center"/>
      <protection/>
    </xf>
    <xf numFmtId="0" fontId="2" fillId="35" borderId="14" xfId="55" applyFont="1" applyFill="1" applyBorder="1" applyAlignment="1">
      <alignment horizontal="center" vertical="center"/>
      <protection/>
    </xf>
    <xf numFmtId="2" fontId="1" fillId="35" borderId="14" xfId="55" applyNumberFormat="1" applyFont="1" applyFill="1" applyBorder="1" applyAlignment="1">
      <alignment horizontal="center" vertical="center"/>
      <protection/>
    </xf>
    <xf numFmtId="0" fontId="1" fillId="35" borderId="14" xfId="55" applyFont="1" applyFill="1" applyBorder="1" applyAlignment="1">
      <alignment horizontal="center" vertical="center"/>
      <protection/>
    </xf>
    <xf numFmtId="0" fontId="1" fillId="35" borderId="10" xfId="55" applyFont="1" applyFill="1" applyBorder="1" applyAlignment="1">
      <alignment horizontal="center" vertical="center"/>
      <protection/>
    </xf>
    <xf numFmtId="0" fontId="2" fillId="35" borderId="14" xfId="55" applyFont="1" applyFill="1" applyBorder="1" applyAlignment="1">
      <alignment horizontal="center"/>
      <protection/>
    </xf>
    <xf numFmtId="2" fontId="1" fillId="35" borderId="15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/>
    </xf>
    <xf numFmtId="2" fontId="1" fillId="34" borderId="10" xfId="55" applyNumberFormat="1" applyFont="1" applyFill="1" applyBorder="1" applyAlignment="1">
      <alignment horizontal="center" vertical="center"/>
      <protection/>
    </xf>
    <xf numFmtId="2" fontId="1" fillId="35" borderId="14" xfId="0" applyNumberFormat="1" applyFont="1" applyFill="1" applyBorder="1" applyAlignment="1">
      <alignment horizontal="center" vertical="center"/>
    </xf>
    <xf numFmtId="2" fontId="1" fillId="35" borderId="15" xfId="0" applyNumberFormat="1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 vertical="center"/>
    </xf>
    <xf numFmtId="180" fontId="1" fillId="35" borderId="10" xfId="55" applyNumberFormat="1" applyFont="1" applyFill="1" applyBorder="1" applyAlignment="1">
      <alignment horizontal="center" vertical="center"/>
      <protection/>
    </xf>
    <xf numFmtId="2" fontId="2" fillId="36" borderId="10" xfId="65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0" fontId="1" fillId="33" borderId="10" xfId="55" applyFont="1" applyFill="1" applyBorder="1" applyAlignment="1">
      <alignment wrapText="1"/>
      <protection/>
    </xf>
    <xf numFmtId="180" fontId="1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16" xfId="55" applyFont="1" applyBorder="1" applyAlignment="1">
      <alignment horizontal="center" wrapText="1"/>
      <protection/>
    </xf>
    <xf numFmtId="0" fontId="4" fillId="0" borderId="17" xfId="55" applyFont="1" applyBorder="1" applyAlignment="1">
      <alignment horizontal="center" wrapText="1"/>
      <protection/>
    </xf>
    <xf numFmtId="180" fontId="1" fillId="35" borderId="11" xfId="0" applyNumberFormat="1" applyFont="1" applyFill="1" applyBorder="1" applyAlignment="1">
      <alignment horizontal="center" vertical="center"/>
    </xf>
    <xf numFmtId="2" fontId="2" fillId="35" borderId="14" xfId="55" applyNumberFormat="1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ружбы" xfId="53"/>
    <cellStyle name="Обычный_Лист1" xfId="54"/>
    <cellStyle name="Обычный_Первых Строителей_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ервых Строителей_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16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140625" style="0" customWidth="1"/>
    <col min="2" max="2" width="32.28125" style="0" customWidth="1"/>
    <col min="3" max="3" width="7.140625" style="0" customWidth="1"/>
    <col min="4" max="4" width="9.140625" style="0" customWidth="1"/>
    <col min="5" max="5" width="8.8515625" style="0" customWidth="1"/>
    <col min="6" max="6" width="9.28125" style="0" customWidth="1"/>
    <col min="7" max="7" width="12.28125" style="0" customWidth="1"/>
    <col min="8" max="8" width="8.7109375" style="0" customWidth="1"/>
    <col min="9" max="9" width="6.8515625" style="0" customWidth="1"/>
  </cols>
  <sheetData>
    <row r="1" spans="1:7" ht="12.75">
      <c r="A1" s="47"/>
      <c r="B1" s="47"/>
      <c r="C1" s="1"/>
      <c r="D1" s="23"/>
      <c r="E1" s="23"/>
      <c r="F1" s="1"/>
      <c r="G1" s="49" t="s">
        <v>0</v>
      </c>
    </row>
    <row r="2" spans="1:7" ht="12.75">
      <c r="A2" s="151" t="s">
        <v>78</v>
      </c>
      <c r="B2" s="152"/>
      <c r="C2" s="152"/>
      <c r="D2" s="152"/>
      <c r="E2" s="152"/>
      <c r="F2" s="152"/>
      <c r="G2" s="152"/>
    </row>
    <row r="3" spans="1:7" ht="12.75">
      <c r="A3" s="151" t="s">
        <v>180</v>
      </c>
      <c r="B3" s="152"/>
      <c r="C3" s="152"/>
      <c r="D3" s="152"/>
      <c r="E3" s="152"/>
      <c r="F3" s="152"/>
      <c r="G3" s="152"/>
    </row>
    <row r="4" spans="1:7" ht="12.75">
      <c r="A4" s="47"/>
      <c r="B4" s="25" t="s">
        <v>185</v>
      </c>
      <c r="C4" s="1"/>
      <c r="D4" s="23"/>
      <c r="E4" s="23"/>
      <c r="F4" s="1"/>
      <c r="G4" s="2"/>
    </row>
    <row r="5" spans="1:7" ht="12.75">
      <c r="A5" s="47"/>
      <c r="B5" s="26" t="s">
        <v>79</v>
      </c>
      <c r="C5" s="118">
        <v>5614.6</v>
      </c>
      <c r="D5" s="27"/>
      <c r="E5" s="27"/>
      <c r="F5" s="28"/>
      <c r="G5" s="2"/>
    </row>
    <row r="6" spans="1:7" ht="12.75">
      <c r="A6" s="47"/>
      <c r="B6" s="2"/>
      <c r="C6" s="1"/>
      <c r="D6" s="23"/>
      <c r="E6" s="23"/>
      <c r="F6" s="1"/>
      <c r="G6" s="2"/>
    </row>
    <row r="7" spans="1:7" ht="24">
      <c r="A7" s="9" t="s">
        <v>1</v>
      </c>
      <c r="B7" s="9" t="s">
        <v>2</v>
      </c>
      <c r="C7" s="9" t="s">
        <v>3</v>
      </c>
      <c r="D7" s="29" t="s">
        <v>4</v>
      </c>
      <c r="E7" s="50" t="s">
        <v>149</v>
      </c>
      <c r="F7" s="86" t="s">
        <v>5</v>
      </c>
      <c r="G7" s="3" t="s">
        <v>6</v>
      </c>
    </row>
    <row r="8" spans="1:7" ht="12.75">
      <c r="A8" s="4">
        <v>1</v>
      </c>
      <c r="B8" s="4">
        <v>2</v>
      </c>
      <c r="C8" s="11">
        <v>3</v>
      </c>
      <c r="D8" s="30">
        <v>4</v>
      </c>
      <c r="E8" s="11">
        <v>5</v>
      </c>
      <c r="F8" s="87">
        <v>6</v>
      </c>
      <c r="G8" s="4">
        <v>7</v>
      </c>
    </row>
    <row r="9" spans="1:7" ht="12.75" customHeight="1">
      <c r="A9" s="19" t="s">
        <v>7</v>
      </c>
      <c r="B9" s="153" t="s">
        <v>8</v>
      </c>
      <c r="C9" s="154"/>
      <c r="D9" s="154"/>
      <c r="E9" s="154"/>
      <c r="F9" s="154"/>
      <c r="G9" s="155"/>
    </row>
    <row r="10" spans="1:7" ht="12.75">
      <c r="A10" s="51" t="s">
        <v>9</v>
      </c>
      <c r="B10" s="12" t="s">
        <v>10</v>
      </c>
      <c r="C10" s="11"/>
      <c r="D10" s="5"/>
      <c r="E10" s="5"/>
      <c r="F10" s="89"/>
      <c r="G10" s="99"/>
    </row>
    <row r="11" spans="1:7" ht="24">
      <c r="A11" s="31">
        <v>1</v>
      </c>
      <c r="B11" s="52" t="s">
        <v>80</v>
      </c>
      <c r="C11" s="11" t="s">
        <v>81</v>
      </c>
      <c r="D11" s="119">
        <v>490.6</v>
      </c>
      <c r="E11" s="119">
        <v>240</v>
      </c>
      <c r="F11" s="122">
        <v>0.38</v>
      </c>
      <c r="G11" s="5">
        <f>D11*E11*F11</f>
        <v>44742.72</v>
      </c>
    </row>
    <row r="12" spans="1:7" ht="12.75">
      <c r="A12" s="31">
        <v>2</v>
      </c>
      <c r="B12" s="52" t="s">
        <v>82</v>
      </c>
      <c r="C12" s="11" t="s">
        <v>81</v>
      </c>
      <c r="D12" s="119">
        <v>490.6</v>
      </c>
      <c r="E12" s="119">
        <v>24</v>
      </c>
      <c r="F12" s="123">
        <v>1.36</v>
      </c>
      <c r="G12" s="5">
        <f aca="true" t="shared" si="0" ref="G12:G21">D12*E12*F12</f>
        <v>16013.184000000003</v>
      </c>
    </row>
    <row r="13" spans="1:7" ht="12.75">
      <c r="A13" s="31">
        <v>3</v>
      </c>
      <c r="B13" s="52" t="s">
        <v>83</v>
      </c>
      <c r="C13" s="11" t="s">
        <v>81</v>
      </c>
      <c r="D13" s="119">
        <v>26</v>
      </c>
      <c r="E13" s="119">
        <v>2</v>
      </c>
      <c r="F13" s="123">
        <v>16.65</v>
      </c>
      <c r="G13" s="5">
        <f t="shared" si="0"/>
        <v>865.8</v>
      </c>
    </row>
    <row r="14" spans="1:7" ht="12.75">
      <c r="A14" s="31">
        <v>4</v>
      </c>
      <c r="B14" s="52" t="s">
        <v>150</v>
      </c>
      <c r="C14" s="11" t="s">
        <v>81</v>
      </c>
      <c r="D14" s="119">
        <v>49</v>
      </c>
      <c r="E14" s="119">
        <v>24</v>
      </c>
      <c r="F14" s="123">
        <v>1.07</v>
      </c>
      <c r="G14" s="5">
        <f t="shared" si="0"/>
        <v>1258.3200000000002</v>
      </c>
    </row>
    <row r="15" spans="1:7" ht="24">
      <c r="A15" s="31">
        <v>5</v>
      </c>
      <c r="B15" s="52" t="s">
        <v>84</v>
      </c>
      <c r="C15" s="11" t="s">
        <v>81</v>
      </c>
      <c r="D15" s="119">
        <v>17.8</v>
      </c>
      <c r="E15" s="119">
        <v>168</v>
      </c>
      <c r="F15" s="123">
        <v>0.38</v>
      </c>
      <c r="G15" s="5">
        <f t="shared" si="0"/>
        <v>1136.352</v>
      </c>
    </row>
    <row r="16" spans="1:7" ht="12.75" customHeight="1">
      <c r="A16" s="31">
        <v>6</v>
      </c>
      <c r="B16" s="52" t="s">
        <v>85</v>
      </c>
      <c r="C16" s="11" t="s">
        <v>81</v>
      </c>
      <c r="D16" s="119">
        <v>17.8</v>
      </c>
      <c r="E16" s="119">
        <v>14</v>
      </c>
      <c r="F16" s="123">
        <v>1.36</v>
      </c>
      <c r="G16" s="5">
        <f t="shared" si="0"/>
        <v>338.91200000000003</v>
      </c>
    </row>
    <row r="17" spans="1:7" ht="12.75">
      <c r="A17" s="31">
        <v>7</v>
      </c>
      <c r="B17" s="52" t="s">
        <v>86</v>
      </c>
      <c r="C17" s="11" t="s">
        <v>81</v>
      </c>
      <c r="D17" s="119">
        <v>810</v>
      </c>
      <c r="E17" s="119">
        <v>2</v>
      </c>
      <c r="F17" s="123">
        <v>1.85</v>
      </c>
      <c r="G17" s="5">
        <f t="shared" si="0"/>
        <v>2997</v>
      </c>
    </row>
    <row r="18" spans="1:7" ht="12.75">
      <c r="A18" s="31">
        <v>8</v>
      </c>
      <c r="B18" s="52" t="s">
        <v>87</v>
      </c>
      <c r="C18" s="11" t="s">
        <v>81</v>
      </c>
      <c r="D18" s="119">
        <v>16</v>
      </c>
      <c r="E18" s="119">
        <v>2</v>
      </c>
      <c r="F18" s="123">
        <v>2.63</v>
      </c>
      <c r="G18" s="5">
        <f t="shared" si="0"/>
        <v>84.16</v>
      </c>
    </row>
    <row r="19" spans="1:7" ht="12.75">
      <c r="A19" s="31">
        <v>9</v>
      </c>
      <c r="B19" s="52" t="s">
        <v>88</v>
      </c>
      <c r="C19" s="11" t="s">
        <v>81</v>
      </c>
      <c r="D19" s="119">
        <v>76</v>
      </c>
      <c r="E19" s="119">
        <v>12</v>
      </c>
      <c r="F19" s="123">
        <v>2.15</v>
      </c>
      <c r="G19" s="5">
        <f t="shared" si="0"/>
        <v>1960.8</v>
      </c>
    </row>
    <row r="20" spans="1:7" ht="14.25" customHeight="1">
      <c r="A20" s="31">
        <v>10</v>
      </c>
      <c r="B20" s="52" t="s">
        <v>89</v>
      </c>
      <c r="C20" s="11" t="s">
        <v>81</v>
      </c>
      <c r="D20" s="119">
        <v>5</v>
      </c>
      <c r="E20" s="119">
        <v>2</v>
      </c>
      <c r="F20" s="123">
        <v>3.21</v>
      </c>
      <c r="G20" s="5">
        <f t="shared" si="0"/>
        <v>32.1</v>
      </c>
    </row>
    <row r="21" spans="1:7" ht="24" customHeight="1">
      <c r="A21" s="31">
        <v>11</v>
      </c>
      <c r="B21" s="52" t="s">
        <v>90</v>
      </c>
      <c r="C21" s="11" t="s">
        <v>81</v>
      </c>
      <c r="D21" s="119">
        <v>27.4</v>
      </c>
      <c r="E21" s="119">
        <v>12</v>
      </c>
      <c r="F21" s="123">
        <v>1.39</v>
      </c>
      <c r="G21" s="5">
        <f t="shared" si="0"/>
        <v>457.0319999999999</v>
      </c>
    </row>
    <row r="22" spans="1:7" ht="12.75">
      <c r="A22" s="31"/>
      <c r="B22" s="77" t="s">
        <v>148</v>
      </c>
      <c r="C22" s="11"/>
      <c r="D22" s="5"/>
      <c r="E22" s="5"/>
      <c r="F22" s="110"/>
      <c r="G22" s="99">
        <f>SUM(G11:G21)</f>
        <v>69886.38000000002</v>
      </c>
    </row>
    <row r="23" spans="1:7" ht="12.75">
      <c r="A23" s="31"/>
      <c r="B23" s="53" t="s">
        <v>147</v>
      </c>
      <c r="C23" s="11"/>
      <c r="D23" s="5"/>
      <c r="E23" s="5"/>
      <c r="F23" s="110"/>
      <c r="G23" s="99">
        <f>G22*1.18</f>
        <v>82465.92840000002</v>
      </c>
    </row>
    <row r="24" spans="1:7" ht="12.75">
      <c r="A24" s="32"/>
      <c r="B24" s="53" t="s">
        <v>146</v>
      </c>
      <c r="C24" s="11" t="s">
        <v>11</v>
      </c>
      <c r="D24" s="5"/>
      <c r="E24" s="5"/>
      <c r="F24" s="110"/>
      <c r="G24" s="99">
        <f>G23/C5/12</f>
        <v>1.2239804616535463</v>
      </c>
    </row>
    <row r="25" spans="1:7" ht="12.75">
      <c r="A25" s="32"/>
      <c r="B25" s="53"/>
      <c r="C25" s="11"/>
      <c r="D25" s="5"/>
      <c r="E25" s="5"/>
      <c r="F25" s="110"/>
      <c r="G25" s="99"/>
    </row>
    <row r="26" spans="1:7" ht="13.5" customHeight="1">
      <c r="A26" s="54" t="s">
        <v>12</v>
      </c>
      <c r="B26" s="12" t="s">
        <v>13</v>
      </c>
      <c r="C26" s="11" t="s">
        <v>144</v>
      </c>
      <c r="D26" s="119">
        <v>2</v>
      </c>
      <c r="E26" s="5"/>
      <c r="F26" s="124">
        <v>5006.05</v>
      </c>
      <c r="G26" s="99">
        <f>F26*D26*12</f>
        <v>120145.20000000001</v>
      </c>
    </row>
    <row r="27" spans="1:7" ht="12.75">
      <c r="A27" s="54"/>
      <c r="B27" s="12"/>
      <c r="C27" s="11" t="s">
        <v>166</v>
      </c>
      <c r="D27" s="75"/>
      <c r="E27" s="75"/>
      <c r="F27" s="42"/>
      <c r="G27" s="99">
        <f>G26/C5/7*9/12</f>
        <v>2.2927189826523704</v>
      </c>
    </row>
    <row r="28" spans="1:7" ht="12.75">
      <c r="A28" s="55" t="s">
        <v>14</v>
      </c>
      <c r="B28" s="33" t="s">
        <v>15</v>
      </c>
      <c r="C28" s="11" t="s">
        <v>166</v>
      </c>
      <c r="D28" s="119">
        <f>C5</f>
        <v>5614.6</v>
      </c>
      <c r="E28" s="5"/>
      <c r="F28" s="125">
        <v>1.29</v>
      </c>
      <c r="G28" s="99">
        <f>F28*D28*12</f>
        <v>86914.008</v>
      </c>
    </row>
    <row r="29" spans="1:7" ht="24" customHeight="1">
      <c r="A29" s="54" t="s">
        <v>16</v>
      </c>
      <c r="B29" s="33" t="s">
        <v>17</v>
      </c>
      <c r="C29" s="11" t="s">
        <v>166</v>
      </c>
      <c r="D29" s="119">
        <f>C5</f>
        <v>5614.6</v>
      </c>
      <c r="E29" s="5"/>
      <c r="F29" s="125">
        <v>0.14</v>
      </c>
      <c r="G29" s="99">
        <f>F29*D29*12</f>
        <v>9432.528000000002</v>
      </c>
    </row>
    <row r="30" spans="1:7" ht="24.75" customHeight="1">
      <c r="A30" s="54" t="s">
        <v>18</v>
      </c>
      <c r="B30" s="33" t="s">
        <v>91</v>
      </c>
      <c r="C30" s="11"/>
      <c r="D30" s="5"/>
      <c r="E30" s="5"/>
      <c r="F30" s="89"/>
      <c r="G30" s="99"/>
    </row>
    <row r="31" spans="1:7" ht="12.75">
      <c r="A31" s="32"/>
      <c r="B31" s="83" t="s">
        <v>158</v>
      </c>
      <c r="C31" s="57"/>
      <c r="D31" s="75"/>
      <c r="E31" s="75"/>
      <c r="F31" s="90"/>
      <c r="G31" s="5"/>
    </row>
    <row r="32" spans="1:7" ht="12.75">
      <c r="A32" s="32">
        <v>1</v>
      </c>
      <c r="B32" s="56" t="s">
        <v>92</v>
      </c>
      <c r="C32" s="58" t="s">
        <v>54</v>
      </c>
      <c r="D32" s="119">
        <v>131.6</v>
      </c>
      <c r="E32" s="119">
        <v>1</v>
      </c>
      <c r="F32" s="126">
        <v>1.99</v>
      </c>
      <c r="G32" s="5">
        <f aca="true" t="shared" si="1" ref="G32:G55">D32*E32*F32</f>
        <v>261.884</v>
      </c>
    </row>
    <row r="33" spans="1:7" ht="12.75">
      <c r="A33" s="32">
        <v>2</v>
      </c>
      <c r="B33" s="56" t="s">
        <v>93</v>
      </c>
      <c r="C33" s="58" t="s">
        <v>54</v>
      </c>
      <c r="D33" s="119">
        <v>131.6</v>
      </c>
      <c r="E33" s="119">
        <v>28</v>
      </c>
      <c r="F33" s="126">
        <v>0.16</v>
      </c>
      <c r="G33" s="5">
        <f t="shared" si="1"/>
        <v>589.568</v>
      </c>
    </row>
    <row r="34" spans="1:7" ht="12.75">
      <c r="A34" s="32">
        <v>3</v>
      </c>
      <c r="B34" s="56" t="s">
        <v>95</v>
      </c>
      <c r="C34" s="58" t="s">
        <v>96</v>
      </c>
      <c r="D34" s="119">
        <v>2</v>
      </c>
      <c r="E34" s="119">
        <v>168</v>
      </c>
      <c r="F34" s="126">
        <v>3.8</v>
      </c>
      <c r="G34" s="5">
        <f>D34*E34*F34</f>
        <v>1276.8</v>
      </c>
    </row>
    <row r="35" spans="1:7" ht="12.75" customHeight="1">
      <c r="A35" s="32">
        <v>4</v>
      </c>
      <c r="B35" s="56" t="s">
        <v>97</v>
      </c>
      <c r="C35" s="58" t="s">
        <v>54</v>
      </c>
      <c r="D35" s="119">
        <v>5174.9</v>
      </c>
      <c r="E35" s="119">
        <v>1</v>
      </c>
      <c r="F35" s="126">
        <v>1.39</v>
      </c>
      <c r="G35" s="5">
        <f t="shared" si="1"/>
        <v>7193.110999999999</v>
      </c>
    </row>
    <row r="36" spans="1:7" ht="12" customHeight="1">
      <c r="A36" s="32">
        <v>5</v>
      </c>
      <c r="B36" s="56" t="s">
        <v>98</v>
      </c>
      <c r="C36" s="58" t="s">
        <v>54</v>
      </c>
      <c r="D36" s="119">
        <v>5174.9</v>
      </c>
      <c r="E36" s="119">
        <v>168</v>
      </c>
      <c r="F36" s="126">
        <v>0.07</v>
      </c>
      <c r="G36" s="5">
        <f t="shared" si="1"/>
        <v>60856.824</v>
      </c>
    </row>
    <row r="37" spans="1:7" ht="12.75">
      <c r="A37" s="32">
        <v>6</v>
      </c>
      <c r="B37" s="56" t="s">
        <v>102</v>
      </c>
      <c r="C37" s="58" t="s">
        <v>54</v>
      </c>
      <c r="D37" s="119">
        <v>865</v>
      </c>
      <c r="E37" s="119">
        <v>140</v>
      </c>
      <c r="F37" s="126">
        <v>0.16</v>
      </c>
      <c r="G37" s="5">
        <f t="shared" si="1"/>
        <v>19376</v>
      </c>
    </row>
    <row r="38" spans="1:7" ht="12.75">
      <c r="A38" s="32">
        <v>7</v>
      </c>
      <c r="B38" s="56" t="s">
        <v>103</v>
      </c>
      <c r="C38" s="58" t="s">
        <v>54</v>
      </c>
      <c r="D38" s="119">
        <v>0</v>
      </c>
      <c r="E38" s="119">
        <v>28</v>
      </c>
      <c r="F38" s="126">
        <v>0.16</v>
      </c>
      <c r="G38" s="5">
        <f t="shared" si="1"/>
        <v>0</v>
      </c>
    </row>
    <row r="39" spans="1:7" ht="13.5" customHeight="1">
      <c r="A39" s="32">
        <v>8</v>
      </c>
      <c r="B39" s="56" t="s">
        <v>99</v>
      </c>
      <c r="C39" s="58" t="s">
        <v>100</v>
      </c>
      <c r="D39" s="119">
        <v>0.8</v>
      </c>
      <c r="E39" s="119">
        <v>1</v>
      </c>
      <c r="F39" s="126">
        <v>13.12</v>
      </c>
      <c r="G39" s="5">
        <f t="shared" si="1"/>
        <v>10.496</v>
      </c>
    </row>
    <row r="40" spans="1:7" ht="12.75">
      <c r="A40" s="32">
        <v>9</v>
      </c>
      <c r="B40" s="56" t="s">
        <v>101</v>
      </c>
      <c r="C40" s="58" t="s">
        <v>96</v>
      </c>
      <c r="D40" s="119">
        <v>0</v>
      </c>
      <c r="E40" s="119">
        <v>3</v>
      </c>
      <c r="F40" s="126">
        <v>2.75</v>
      </c>
      <c r="G40" s="5">
        <f t="shared" si="1"/>
        <v>0</v>
      </c>
    </row>
    <row r="41" spans="1:7" ht="24">
      <c r="A41" s="32">
        <v>10</v>
      </c>
      <c r="B41" s="56" t="s">
        <v>159</v>
      </c>
      <c r="C41" s="58" t="s">
        <v>54</v>
      </c>
      <c r="D41" s="119">
        <v>216.7</v>
      </c>
      <c r="E41" s="119">
        <v>140</v>
      </c>
      <c r="F41" s="127">
        <v>0.07</v>
      </c>
      <c r="G41" s="5">
        <f t="shared" si="1"/>
        <v>2123.6600000000003</v>
      </c>
    </row>
    <row r="42" spans="1:7" ht="24">
      <c r="A42" s="32">
        <v>11</v>
      </c>
      <c r="B42" s="56" t="s">
        <v>160</v>
      </c>
      <c r="C42" s="58" t="s">
        <v>106</v>
      </c>
      <c r="D42" s="119">
        <v>51.75</v>
      </c>
      <c r="E42" s="119">
        <v>2</v>
      </c>
      <c r="F42" s="128">
        <v>37.71</v>
      </c>
      <c r="G42" s="5">
        <f t="shared" si="1"/>
        <v>3902.985</v>
      </c>
    </row>
    <row r="43" spans="1:7" ht="12.75">
      <c r="A43" s="32">
        <v>12</v>
      </c>
      <c r="B43" s="56" t="s">
        <v>109</v>
      </c>
      <c r="C43" s="58" t="s">
        <v>46</v>
      </c>
      <c r="D43" s="119">
        <v>0.8</v>
      </c>
      <c r="E43" s="119">
        <v>1</v>
      </c>
      <c r="F43" s="128">
        <v>230.56</v>
      </c>
      <c r="G43" s="5">
        <f t="shared" si="1"/>
        <v>184.448</v>
      </c>
    </row>
    <row r="44" spans="1:7" ht="12.75">
      <c r="A44" s="32">
        <v>13</v>
      </c>
      <c r="B44" s="56" t="s">
        <v>184</v>
      </c>
      <c r="C44" s="58" t="s">
        <v>44</v>
      </c>
      <c r="D44" s="119">
        <v>4</v>
      </c>
      <c r="E44" s="119">
        <v>168</v>
      </c>
      <c r="F44" s="139">
        <v>1.92</v>
      </c>
      <c r="G44" s="5">
        <f t="shared" si="1"/>
        <v>1290.24</v>
      </c>
    </row>
    <row r="45" spans="1:7" ht="12.75">
      <c r="A45" s="32"/>
      <c r="B45" s="83" t="s">
        <v>161</v>
      </c>
      <c r="C45" s="58"/>
      <c r="D45" s="75"/>
      <c r="E45" s="75"/>
      <c r="F45" s="111"/>
      <c r="G45" s="5">
        <f t="shared" si="1"/>
        <v>0</v>
      </c>
    </row>
    <row r="46" spans="1:7" ht="13.5" customHeight="1">
      <c r="A46" s="32">
        <v>14</v>
      </c>
      <c r="B46" s="56" t="s">
        <v>94</v>
      </c>
      <c r="C46" s="58" t="s">
        <v>54</v>
      </c>
      <c r="D46" s="119">
        <v>131.6</v>
      </c>
      <c r="E46" s="119">
        <v>1</v>
      </c>
      <c r="F46" s="126">
        <v>0.8</v>
      </c>
      <c r="G46" s="5">
        <f t="shared" si="1"/>
        <v>105.28</v>
      </c>
    </row>
    <row r="47" spans="1:7" ht="13.5" customHeight="1">
      <c r="A47" s="32">
        <v>15</v>
      </c>
      <c r="B47" s="56" t="s">
        <v>153</v>
      </c>
      <c r="C47" s="58" t="s">
        <v>54</v>
      </c>
      <c r="D47" s="119">
        <v>394.1</v>
      </c>
      <c r="E47" s="119">
        <v>12</v>
      </c>
      <c r="F47" s="126">
        <v>0.8</v>
      </c>
      <c r="G47" s="5">
        <f t="shared" si="1"/>
        <v>3783.3600000000006</v>
      </c>
    </row>
    <row r="48" spans="1:7" ht="24">
      <c r="A48" s="32">
        <v>16</v>
      </c>
      <c r="B48" s="56" t="s">
        <v>162</v>
      </c>
      <c r="C48" s="58" t="s">
        <v>54</v>
      </c>
      <c r="D48" s="119">
        <v>394.1</v>
      </c>
      <c r="E48" s="119">
        <v>40</v>
      </c>
      <c r="F48" s="126">
        <v>0.8</v>
      </c>
      <c r="G48" s="5">
        <f t="shared" si="1"/>
        <v>12611.2</v>
      </c>
    </row>
    <row r="49" spans="1:7" ht="26.25" customHeight="1">
      <c r="A49" s="32">
        <v>17</v>
      </c>
      <c r="B49" s="59" t="s">
        <v>163</v>
      </c>
      <c r="C49" s="76" t="s">
        <v>54</v>
      </c>
      <c r="D49" s="119">
        <v>17.8</v>
      </c>
      <c r="E49" s="119">
        <v>40</v>
      </c>
      <c r="F49" s="127">
        <v>0.8</v>
      </c>
      <c r="G49" s="5">
        <f t="shared" si="1"/>
        <v>569.6</v>
      </c>
    </row>
    <row r="50" spans="1:7" ht="12.75" customHeight="1">
      <c r="A50" s="32">
        <v>18</v>
      </c>
      <c r="B50" s="60" t="s">
        <v>104</v>
      </c>
      <c r="C50" s="20" t="s">
        <v>54</v>
      </c>
      <c r="D50" s="119">
        <v>85.8</v>
      </c>
      <c r="E50" s="119">
        <v>36</v>
      </c>
      <c r="F50" s="126">
        <v>0.34</v>
      </c>
      <c r="G50" s="5">
        <f t="shared" si="1"/>
        <v>1050.192</v>
      </c>
    </row>
    <row r="51" spans="1:7" ht="12" customHeight="1">
      <c r="A51" s="32">
        <v>19</v>
      </c>
      <c r="B51" s="60" t="s">
        <v>164</v>
      </c>
      <c r="C51" s="40" t="s">
        <v>54</v>
      </c>
      <c r="D51" s="119">
        <v>0</v>
      </c>
      <c r="E51" s="119">
        <v>5</v>
      </c>
      <c r="F51" s="126">
        <v>2.35</v>
      </c>
      <c r="G51" s="5">
        <f t="shared" si="1"/>
        <v>0</v>
      </c>
    </row>
    <row r="52" spans="1:7" ht="13.5" customHeight="1">
      <c r="A52" s="32">
        <v>20</v>
      </c>
      <c r="B52" s="60" t="s">
        <v>105</v>
      </c>
      <c r="C52" s="40" t="s">
        <v>54</v>
      </c>
      <c r="D52" s="119">
        <v>23</v>
      </c>
      <c r="E52" s="119">
        <v>2</v>
      </c>
      <c r="F52" s="126">
        <v>5.57</v>
      </c>
      <c r="G52" s="5">
        <f t="shared" si="1"/>
        <v>256.22</v>
      </c>
    </row>
    <row r="53" spans="1:7" ht="22.5" customHeight="1">
      <c r="A53" s="32">
        <v>21</v>
      </c>
      <c r="B53" s="60" t="s">
        <v>107</v>
      </c>
      <c r="C53" s="40" t="s">
        <v>31</v>
      </c>
      <c r="D53" s="141">
        <v>1.571</v>
      </c>
      <c r="E53" s="119">
        <v>3</v>
      </c>
      <c r="F53" s="130">
        <v>4022.4</v>
      </c>
      <c r="G53" s="5">
        <f t="shared" si="1"/>
        <v>18957.571200000002</v>
      </c>
    </row>
    <row r="54" spans="1:7" ht="12.75" customHeight="1">
      <c r="A54" s="32">
        <v>22</v>
      </c>
      <c r="B54" s="16" t="s">
        <v>108</v>
      </c>
      <c r="C54" s="20" t="s">
        <v>31</v>
      </c>
      <c r="D54" s="141">
        <v>1.571</v>
      </c>
      <c r="E54" s="119">
        <v>3</v>
      </c>
      <c r="F54" s="130">
        <v>6273.28</v>
      </c>
      <c r="G54" s="5">
        <f t="shared" si="1"/>
        <v>29565.96864</v>
      </c>
    </row>
    <row r="55" spans="1:7" ht="12.75">
      <c r="A55" s="32">
        <v>23</v>
      </c>
      <c r="B55" s="16" t="s">
        <v>184</v>
      </c>
      <c r="C55" s="20" t="s">
        <v>44</v>
      </c>
      <c r="D55" s="141">
        <v>4</v>
      </c>
      <c r="E55" s="119">
        <v>120</v>
      </c>
      <c r="F55" s="130">
        <v>1.92</v>
      </c>
      <c r="G55" s="5">
        <f t="shared" si="1"/>
        <v>921.5999999999999</v>
      </c>
    </row>
    <row r="56" spans="1:7" ht="12.75">
      <c r="A56" s="32"/>
      <c r="B56" s="53" t="s">
        <v>148</v>
      </c>
      <c r="C56" s="20" t="s">
        <v>76</v>
      </c>
      <c r="D56" s="5"/>
      <c r="E56" s="129"/>
      <c r="F56" s="140"/>
      <c r="G56" s="99">
        <f>SUM(G31:G54)</f>
        <v>163965.40784000003</v>
      </c>
    </row>
    <row r="57" spans="1:7" ht="14.25" customHeight="1">
      <c r="A57" s="32"/>
      <c r="B57" s="53" t="s">
        <v>145</v>
      </c>
      <c r="C57" s="20"/>
      <c r="D57" s="5"/>
      <c r="E57" s="5"/>
      <c r="F57" s="91"/>
      <c r="G57" s="99">
        <f>G56*1.18</f>
        <v>193479.18125120003</v>
      </c>
    </row>
    <row r="58" spans="1:7" ht="12.75">
      <c r="A58" s="32"/>
      <c r="B58" s="53" t="s">
        <v>146</v>
      </c>
      <c r="C58" s="11" t="s">
        <v>166</v>
      </c>
      <c r="D58" s="5"/>
      <c r="E58" s="5"/>
      <c r="F58" s="91"/>
      <c r="G58" s="99">
        <f>G57/C5/12</f>
        <v>2.8716676351417143</v>
      </c>
    </row>
    <row r="59" spans="1:7" ht="12.75">
      <c r="A59" s="55" t="s">
        <v>19</v>
      </c>
      <c r="B59" s="33" t="s">
        <v>20</v>
      </c>
      <c r="C59" s="11" t="s">
        <v>167</v>
      </c>
      <c r="D59" s="120">
        <v>590</v>
      </c>
      <c r="E59" s="5"/>
      <c r="F59" s="121">
        <v>0.71</v>
      </c>
      <c r="G59" s="99">
        <f>F59*D59*12</f>
        <v>5026.799999999999</v>
      </c>
    </row>
    <row r="60" spans="1:7" ht="12.75">
      <c r="A60" s="19"/>
      <c r="B60" s="35"/>
      <c r="C60" s="11" t="s">
        <v>166</v>
      </c>
      <c r="D60" s="5"/>
      <c r="E60" s="5"/>
      <c r="F60" s="89"/>
      <c r="G60" s="100">
        <f>G59/C5/12</f>
        <v>0.07460905496384425</v>
      </c>
    </row>
    <row r="61" spans="1:7" ht="12.75" customHeight="1">
      <c r="A61" s="19" t="s">
        <v>110</v>
      </c>
      <c r="B61" s="45" t="s">
        <v>25</v>
      </c>
      <c r="C61" s="37"/>
      <c r="D61" s="38" t="s">
        <v>111</v>
      </c>
      <c r="E61" s="38"/>
      <c r="F61" s="92"/>
      <c r="G61" s="4"/>
    </row>
    <row r="62" spans="1:7" ht="12.75">
      <c r="A62" s="19" t="s">
        <v>112</v>
      </c>
      <c r="B62" s="48" t="s">
        <v>26</v>
      </c>
      <c r="C62" s="39"/>
      <c r="D62" s="38"/>
      <c r="E62" s="38"/>
      <c r="F62" s="92"/>
      <c r="G62" s="4"/>
    </row>
    <row r="63" spans="1:7" ht="24">
      <c r="A63" s="61">
        <v>1</v>
      </c>
      <c r="B63" s="62" t="s">
        <v>27</v>
      </c>
      <c r="C63" s="63" t="s">
        <v>28</v>
      </c>
      <c r="D63" s="143">
        <v>20</v>
      </c>
      <c r="E63" s="63"/>
      <c r="F63" s="131">
        <v>30.38</v>
      </c>
      <c r="G63" s="101">
        <f aca="true" t="shared" si="2" ref="G63:G71">D63*F63</f>
        <v>607.6</v>
      </c>
    </row>
    <row r="64" spans="1:7" ht="12.75">
      <c r="A64" s="61">
        <v>2</v>
      </c>
      <c r="B64" s="41" t="s">
        <v>29</v>
      </c>
      <c r="C64" s="63" t="s">
        <v>30</v>
      </c>
      <c r="D64" s="143">
        <v>80</v>
      </c>
      <c r="E64" s="63"/>
      <c r="F64" s="131">
        <v>17.36</v>
      </c>
      <c r="G64" s="101">
        <f t="shared" si="2"/>
        <v>1388.8</v>
      </c>
    </row>
    <row r="65" spans="1:7" ht="24">
      <c r="A65" s="61">
        <v>3</v>
      </c>
      <c r="B65" s="62" t="s">
        <v>113</v>
      </c>
      <c r="C65" s="63" t="s">
        <v>31</v>
      </c>
      <c r="D65" s="156">
        <v>0.85</v>
      </c>
      <c r="E65" s="63"/>
      <c r="F65" s="131">
        <v>1736.49</v>
      </c>
      <c r="G65" s="101">
        <f t="shared" si="2"/>
        <v>1476.0165</v>
      </c>
    </row>
    <row r="66" spans="1:7" ht="16.5" customHeight="1">
      <c r="A66" s="18">
        <v>4</v>
      </c>
      <c r="B66" s="64" t="s">
        <v>32</v>
      </c>
      <c r="C66" s="63" t="s">
        <v>33</v>
      </c>
      <c r="D66" s="143">
        <v>0.2</v>
      </c>
      <c r="E66" s="63"/>
      <c r="F66" s="131">
        <v>1953.56</v>
      </c>
      <c r="G66" s="101">
        <f t="shared" si="2"/>
        <v>390.712</v>
      </c>
    </row>
    <row r="67" spans="1:7" ht="14.25" customHeight="1">
      <c r="A67" s="61">
        <v>5</v>
      </c>
      <c r="B67" s="62" t="s">
        <v>114</v>
      </c>
      <c r="C67" s="63" t="s">
        <v>34</v>
      </c>
      <c r="D67" s="143">
        <v>10</v>
      </c>
      <c r="E67" s="63"/>
      <c r="F67" s="131">
        <v>19.17</v>
      </c>
      <c r="G67" s="101">
        <f t="shared" si="2"/>
        <v>191.70000000000002</v>
      </c>
    </row>
    <row r="68" spans="1:7" ht="12.75" customHeight="1">
      <c r="A68" s="61">
        <v>6</v>
      </c>
      <c r="B68" s="69" t="s">
        <v>35</v>
      </c>
      <c r="C68" s="63" t="s">
        <v>36</v>
      </c>
      <c r="D68" s="143">
        <v>1</v>
      </c>
      <c r="E68" s="63"/>
      <c r="F68" s="127">
        <v>471.02</v>
      </c>
      <c r="G68" s="101">
        <f t="shared" si="2"/>
        <v>471.02</v>
      </c>
    </row>
    <row r="69" spans="1:7" ht="22.5" customHeight="1">
      <c r="A69" s="65">
        <v>7</v>
      </c>
      <c r="B69" s="69" t="s">
        <v>115</v>
      </c>
      <c r="C69" s="63" t="s">
        <v>44</v>
      </c>
      <c r="D69" s="143">
        <v>10.5</v>
      </c>
      <c r="E69" s="63"/>
      <c r="F69" s="131">
        <v>47.54</v>
      </c>
      <c r="G69" s="101">
        <f t="shared" si="2"/>
        <v>499.17</v>
      </c>
    </row>
    <row r="70" spans="1:7" ht="12.75" customHeight="1">
      <c r="A70" s="61">
        <v>8</v>
      </c>
      <c r="B70" s="62" t="s">
        <v>116</v>
      </c>
      <c r="C70" s="63" t="s">
        <v>28</v>
      </c>
      <c r="D70" s="143">
        <v>1</v>
      </c>
      <c r="E70" s="63"/>
      <c r="F70" s="131">
        <v>909.49</v>
      </c>
      <c r="G70" s="101">
        <f t="shared" si="2"/>
        <v>909.49</v>
      </c>
    </row>
    <row r="71" spans="1:7" ht="12.75">
      <c r="A71" s="61">
        <v>9</v>
      </c>
      <c r="B71" s="8" t="s">
        <v>117</v>
      </c>
      <c r="C71" s="63" t="s">
        <v>28</v>
      </c>
      <c r="D71" s="143">
        <v>20</v>
      </c>
      <c r="E71" s="63"/>
      <c r="F71" s="131">
        <v>5.21</v>
      </c>
      <c r="G71" s="101">
        <f t="shared" si="2"/>
        <v>104.2</v>
      </c>
    </row>
    <row r="72" spans="1:7" ht="12.75" customHeight="1">
      <c r="A72" s="41"/>
      <c r="B72" s="78" t="s">
        <v>148</v>
      </c>
      <c r="C72" s="63"/>
      <c r="D72" s="67"/>
      <c r="E72" s="67"/>
      <c r="F72" s="93"/>
      <c r="G72" s="22">
        <f>SUM(G63:G71)</f>
        <v>6038.7085</v>
      </c>
    </row>
    <row r="73" spans="1:7" ht="12" customHeight="1">
      <c r="A73" s="41"/>
      <c r="B73" s="78" t="s">
        <v>145</v>
      </c>
      <c r="C73" s="40"/>
      <c r="D73" s="40"/>
      <c r="E73" s="40"/>
      <c r="F73" s="94"/>
      <c r="G73" s="102">
        <f>G72*1.18</f>
        <v>7125.67603</v>
      </c>
    </row>
    <row r="74" spans="1:7" ht="12.75">
      <c r="A74" s="41"/>
      <c r="B74" s="77" t="s">
        <v>146</v>
      </c>
      <c r="C74" s="124" t="s">
        <v>11</v>
      </c>
      <c r="D74" s="68"/>
      <c r="E74" s="68"/>
      <c r="F74" s="95"/>
      <c r="G74" s="100">
        <f>G73/C5/12</f>
        <v>0.10576111135848204</v>
      </c>
    </row>
    <row r="75" spans="1:7" ht="13.5" customHeight="1">
      <c r="A75" s="19" t="s">
        <v>118</v>
      </c>
      <c r="B75" s="46" t="s">
        <v>38</v>
      </c>
      <c r="C75" s="6"/>
      <c r="D75" s="38" t="s">
        <v>111</v>
      </c>
      <c r="E75" s="4"/>
      <c r="F75" s="112"/>
      <c r="G75" s="4"/>
    </row>
    <row r="76" spans="1:7" ht="36">
      <c r="A76" s="41">
        <v>1</v>
      </c>
      <c r="B76" s="69" t="s">
        <v>39</v>
      </c>
      <c r="C76" s="80" t="s">
        <v>40</v>
      </c>
      <c r="D76" s="144">
        <v>0.5</v>
      </c>
      <c r="E76" s="84"/>
      <c r="F76" s="132">
        <v>868.25</v>
      </c>
      <c r="G76" s="103">
        <f>D76*F76</f>
        <v>434.125</v>
      </c>
    </row>
    <row r="77" spans="1:7" ht="12" customHeight="1">
      <c r="A77" s="41">
        <v>2</v>
      </c>
      <c r="B77" s="69" t="s">
        <v>42</v>
      </c>
      <c r="C77" s="80" t="s">
        <v>43</v>
      </c>
      <c r="D77" s="144">
        <v>1</v>
      </c>
      <c r="E77" s="84"/>
      <c r="F77" s="132">
        <v>125.9</v>
      </c>
      <c r="G77" s="103">
        <f>D77*F77</f>
        <v>125.9</v>
      </c>
    </row>
    <row r="78" spans="1:7" ht="24">
      <c r="A78" s="41">
        <v>3</v>
      </c>
      <c r="B78" s="69" t="s">
        <v>169</v>
      </c>
      <c r="C78" s="80" t="s">
        <v>53</v>
      </c>
      <c r="D78" s="144">
        <v>1</v>
      </c>
      <c r="E78" s="17"/>
      <c r="F78" s="132">
        <v>121.55</v>
      </c>
      <c r="G78" s="103">
        <f>D78*F78</f>
        <v>121.55</v>
      </c>
    </row>
    <row r="79" spans="1:7" ht="12.75" customHeight="1">
      <c r="A79" s="41">
        <v>4</v>
      </c>
      <c r="B79" s="69" t="s">
        <v>45</v>
      </c>
      <c r="C79" s="80" t="s">
        <v>151</v>
      </c>
      <c r="D79" s="144">
        <v>12</v>
      </c>
      <c r="E79" s="84"/>
      <c r="F79" s="132">
        <v>65.12</v>
      </c>
      <c r="G79" s="103">
        <f>D79*F79</f>
        <v>781.44</v>
      </c>
    </row>
    <row r="80" spans="1:7" ht="15.75" customHeight="1">
      <c r="A80" s="41"/>
      <c r="B80" s="77" t="s">
        <v>148</v>
      </c>
      <c r="C80" s="20"/>
      <c r="D80" s="20"/>
      <c r="E80" s="20"/>
      <c r="F80" s="96"/>
      <c r="G80" s="104">
        <f>G76+G77+G78+G79</f>
        <v>1463.0149999999999</v>
      </c>
    </row>
    <row r="81" spans="1:7" ht="12.75">
      <c r="A81" s="41"/>
      <c r="B81" s="78" t="s">
        <v>145</v>
      </c>
      <c r="C81" s="20"/>
      <c r="D81" s="20"/>
      <c r="E81" s="20"/>
      <c r="F81" s="96"/>
      <c r="G81" s="104">
        <f>G80*1.18</f>
        <v>1726.3576999999998</v>
      </c>
    </row>
    <row r="82" spans="1:7" ht="12.75">
      <c r="A82" s="41"/>
      <c r="B82" s="77" t="s">
        <v>146</v>
      </c>
      <c r="C82" s="124" t="s">
        <v>11</v>
      </c>
      <c r="D82" s="20"/>
      <c r="E82" s="20"/>
      <c r="F82" s="96"/>
      <c r="G82" s="104">
        <f>G81/C5/12</f>
        <v>0.025623043790593564</v>
      </c>
    </row>
    <row r="83" spans="1:7" ht="12.75">
      <c r="A83" s="36" t="s">
        <v>119</v>
      </c>
      <c r="B83" s="12" t="s">
        <v>176</v>
      </c>
      <c r="C83" s="42"/>
      <c r="D83" s="20"/>
      <c r="E83" s="20"/>
      <c r="F83" s="117"/>
      <c r="G83" s="104"/>
    </row>
    <row r="84" spans="1:7" ht="15" customHeight="1">
      <c r="A84" s="41">
        <v>1</v>
      </c>
      <c r="B84" s="52" t="s">
        <v>177</v>
      </c>
      <c r="C84" s="42" t="s">
        <v>43</v>
      </c>
      <c r="D84" s="133">
        <v>1</v>
      </c>
      <c r="E84" s="20"/>
      <c r="F84" s="133">
        <v>4124.18</v>
      </c>
      <c r="G84" s="103">
        <f>D84*F84</f>
        <v>4124.18</v>
      </c>
    </row>
    <row r="85" spans="1:7" ht="36" customHeight="1">
      <c r="A85" s="41">
        <v>2</v>
      </c>
      <c r="B85" s="52" t="s">
        <v>178</v>
      </c>
      <c r="C85" s="42" t="s">
        <v>28</v>
      </c>
      <c r="D85" s="133">
        <v>1</v>
      </c>
      <c r="E85" s="20"/>
      <c r="F85" s="133">
        <v>5019.51</v>
      </c>
      <c r="G85" s="103">
        <f>D85*F85</f>
        <v>5019.51</v>
      </c>
    </row>
    <row r="86" spans="1:7" ht="38.25" customHeight="1">
      <c r="A86" s="41">
        <v>3</v>
      </c>
      <c r="B86" s="52" t="s">
        <v>179</v>
      </c>
      <c r="C86" s="42" t="s">
        <v>28</v>
      </c>
      <c r="D86" s="133">
        <v>1</v>
      </c>
      <c r="E86" s="20"/>
      <c r="F86" s="133">
        <v>3907.11</v>
      </c>
      <c r="G86" s="103">
        <f>D86*F86</f>
        <v>3907.11</v>
      </c>
    </row>
    <row r="87" spans="1:7" ht="18.75" customHeight="1">
      <c r="A87" s="41"/>
      <c r="B87" s="77" t="s">
        <v>148</v>
      </c>
      <c r="C87" s="117"/>
      <c r="D87" s="20"/>
      <c r="E87" s="20"/>
      <c r="F87" s="117"/>
      <c r="G87" s="103">
        <f>G84+G85+G86</f>
        <v>13050.800000000001</v>
      </c>
    </row>
    <row r="88" spans="1:7" ht="21.75" customHeight="1">
      <c r="A88" s="41"/>
      <c r="B88" s="53" t="s">
        <v>145</v>
      </c>
      <c r="C88" s="117"/>
      <c r="D88" s="20"/>
      <c r="E88" s="20"/>
      <c r="F88" s="117"/>
      <c r="G88" s="104">
        <f>G87*1.18</f>
        <v>15399.944000000001</v>
      </c>
    </row>
    <row r="89" spans="1:7" ht="13.5" customHeight="1">
      <c r="A89" s="41"/>
      <c r="B89" s="53" t="s">
        <v>146</v>
      </c>
      <c r="C89" s="124" t="s">
        <v>11</v>
      </c>
      <c r="D89" s="20"/>
      <c r="E89" s="20"/>
      <c r="F89" s="117"/>
      <c r="G89" s="104">
        <f>G88/C5/12</f>
        <v>0.2285699189019105</v>
      </c>
    </row>
    <row r="90" spans="1:7" ht="13.5" customHeight="1">
      <c r="A90" s="19" t="s">
        <v>119</v>
      </c>
      <c r="B90" s="46" t="s">
        <v>47</v>
      </c>
      <c r="C90" s="14"/>
      <c r="D90" s="38" t="s">
        <v>111</v>
      </c>
      <c r="E90" s="15"/>
      <c r="F90" s="97"/>
      <c r="G90" s="20"/>
    </row>
    <row r="91" spans="1:7" ht="24.75" customHeight="1">
      <c r="A91" s="41">
        <v>1</v>
      </c>
      <c r="B91" s="69" t="s">
        <v>48</v>
      </c>
      <c r="C91" s="80" t="s">
        <v>40</v>
      </c>
      <c r="D91" s="144">
        <v>0.5</v>
      </c>
      <c r="E91" s="84"/>
      <c r="F91" s="132">
        <v>868.25</v>
      </c>
      <c r="G91" s="103">
        <f aca="true" t="shared" si="3" ref="G91:G96">D91*F91</f>
        <v>434.125</v>
      </c>
    </row>
    <row r="92" spans="1:7" ht="24" customHeight="1">
      <c r="A92" s="41">
        <v>2</v>
      </c>
      <c r="B92" s="69" t="s">
        <v>49</v>
      </c>
      <c r="C92" s="80" t="s">
        <v>50</v>
      </c>
      <c r="D92" s="144">
        <v>2</v>
      </c>
      <c r="E92" s="84"/>
      <c r="F92" s="132">
        <v>1891.07</v>
      </c>
      <c r="G92" s="103">
        <f t="shared" si="3"/>
        <v>3782.14</v>
      </c>
    </row>
    <row r="93" spans="1:7" ht="12.75">
      <c r="A93" s="41">
        <v>3</v>
      </c>
      <c r="B93" s="69" t="s">
        <v>51</v>
      </c>
      <c r="C93" s="80" t="s">
        <v>50</v>
      </c>
      <c r="D93" s="144">
        <v>4</v>
      </c>
      <c r="E93" s="84"/>
      <c r="F93" s="132">
        <v>256.13</v>
      </c>
      <c r="G93" s="103">
        <f t="shared" si="3"/>
        <v>1024.52</v>
      </c>
    </row>
    <row r="94" spans="1:7" ht="22.5" customHeight="1">
      <c r="A94" s="41">
        <v>4</v>
      </c>
      <c r="B94" s="69" t="s">
        <v>52</v>
      </c>
      <c r="C94" s="80" t="s">
        <v>53</v>
      </c>
      <c r="D94" s="144">
        <v>1</v>
      </c>
      <c r="E94" s="84"/>
      <c r="F94" s="132">
        <v>121.55</v>
      </c>
      <c r="G94" s="103">
        <f t="shared" si="3"/>
        <v>121.55</v>
      </c>
    </row>
    <row r="95" spans="1:7" ht="13.5" customHeight="1">
      <c r="A95" s="41">
        <v>5</v>
      </c>
      <c r="B95" s="69" t="s">
        <v>55</v>
      </c>
      <c r="C95" s="80" t="s">
        <v>43</v>
      </c>
      <c r="D95" s="144">
        <v>2</v>
      </c>
      <c r="E95" s="84"/>
      <c r="F95" s="132">
        <v>73.8</v>
      </c>
      <c r="G95" s="103">
        <f t="shared" si="3"/>
        <v>147.6</v>
      </c>
    </row>
    <row r="96" spans="1:7" ht="12.75" customHeight="1">
      <c r="A96" s="41">
        <v>6</v>
      </c>
      <c r="B96" s="69" t="s">
        <v>56</v>
      </c>
      <c r="C96" s="80" t="s">
        <v>46</v>
      </c>
      <c r="D96" s="144">
        <v>10.5</v>
      </c>
      <c r="E96" s="84"/>
      <c r="F96" s="132">
        <v>91.31</v>
      </c>
      <c r="G96" s="103">
        <f t="shared" si="3"/>
        <v>958.755</v>
      </c>
    </row>
    <row r="97" spans="1:7" ht="14.25" customHeight="1">
      <c r="A97" s="41"/>
      <c r="B97" s="77" t="s">
        <v>148</v>
      </c>
      <c r="C97" s="20"/>
      <c r="D97" s="20"/>
      <c r="E97" s="20"/>
      <c r="F97" s="96"/>
      <c r="G97" s="104">
        <f>SUM(G91:G96)</f>
        <v>6468.6900000000005</v>
      </c>
    </row>
    <row r="98" spans="1:7" ht="12.75">
      <c r="A98" s="41"/>
      <c r="B98" s="78" t="s">
        <v>145</v>
      </c>
      <c r="C98" s="20"/>
      <c r="D98" s="20"/>
      <c r="E98" s="20"/>
      <c r="F98" s="96"/>
      <c r="G98" s="104">
        <f>G97*1.18</f>
        <v>7633.0542000000005</v>
      </c>
    </row>
    <row r="99" spans="1:7" ht="12.75">
      <c r="A99" s="41"/>
      <c r="B99" s="77" t="s">
        <v>146</v>
      </c>
      <c r="C99" s="124" t="s">
        <v>11</v>
      </c>
      <c r="D99" s="20"/>
      <c r="E99" s="20"/>
      <c r="F99" s="96"/>
      <c r="G99" s="104">
        <f>G98/C5/12</f>
        <v>0.1132917482990774</v>
      </c>
    </row>
    <row r="100" spans="1:7" ht="24">
      <c r="A100" s="19" t="s">
        <v>120</v>
      </c>
      <c r="B100" s="44" t="s">
        <v>121</v>
      </c>
      <c r="C100" s="37"/>
      <c r="D100" s="38"/>
      <c r="E100" s="20"/>
      <c r="F100" s="96"/>
      <c r="G100" s="104"/>
    </row>
    <row r="101" spans="1:7" ht="31.5" customHeight="1">
      <c r="A101" s="4">
        <v>1</v>
      </c>
      <c r="B101" s="62" t="s">
        <v>122</v>
      </c>
      <c r="C101" s="42" t="s">
        <v>123</v>
      </c>
      <c r="D101" s="133">
        <v>1</v>
      </c>
      <c r="E101" s="133">
        <v>12</v>
      </c>
      <c r="F101" s="134">
        <v>213.46</v>
      </c>
      <c r="G101" s="103">
        <f>D101*F101*E101</f>
        <v>2561.52</v>
      </c>
    </row>
    <row r="102" spans="1:7" ht="15.75" customHeight="1">
      <c r="A102" s="4">
        <v>2</v>
      </c>
      <c r="B102" s="41" t="s">
        <v>124</v>
      </c>
      <c r="C102" s="42" t="s">
        <v>123</v>
      </c>
      <c r="D102" s="133">
        <v>1</v>
      </c>
      <c r="E102" s="133">
        <v>12</v>
      </c>
      <c r="F102" s="134">
        <v>106.73</v>
      </c>
      <c r="G102" s="103">
        <f>D102*F102*E102</f>
        <v>1280.76</v>
      </c>
    </row>
    <row r="103" spans="1:7" ht="11.25" customHeight="1">
      <c r="A103" s="4">
        <v>3</v>
      </c>
      <c r="B103" s="41" t="s">
        <v>125</v>
      </c>
      <c r="C103" s="42" t="s">
        <v>123</v>
      </c>
      <c r="D103" s="133">
        <v>4</v>
      </c>
      <c r="E103" s="133">
        <v>1</v>
      </c>
      <c r="F103" s="134">
        <v>213.46</v>
      </c>
      <c r="G103" s="103">
        <f>D103*F103*E103</f>
        <v>853.84</v>
      </c>
    </row>
    <row r="104" spans="1:7" ht="9.75" customHeight="1">
      <c r="A104" s="4"/>
      <c r="B104" s="77" t="s">
        <v>148</v>
      </c>
      <c r="C104" s="11"/>
      <c r="D104" s="20"/>
      <c r="E104" s="20"/>
      <c r="F104" s="114"/>
      <c r="G104" s="104">
        <f>G101+G102+G103</f>
        <v>4696.12</v>
      </c>
    </row>
    <row r="105" spans="1:7" ht="12" customHeight="1">
      <c r="A105" s="4"/>
      <c r="B105" s="78" t="s">
        <v>145</v>
      </c>
      <c r="C105" s="11"/>
      <c r="D105" s="20"/>
      <c r="E105" s="20"/>
      <c r="F105" s="96"/>
      <c r="G105" s="104">
        <f>G104*1.18</f>
        <v>5541.4216</v>
      </c>
    </row>
    <row r="106" spans="1:7" ht="12.75">
      <c r="A106" s="4"/>
      <c r="B106" s="77" t="s">
        <v>146</v>
      </c>
      <c r="C106" s="124" t="s">
        <v>126</v>
      </c>
      <c r="D106" s="20"/>
      <c r="E106" s="20"/>
      <c r="F106" s="96"/>
      <c r="G106" s="104">
        <f>G105/C5/12</f>
        <v>0.08224720075042448</v>
      </c>
    </row>
    <row r="107" spans="1:7" ht="12.75">
      <c r="A107" s="19" t="s">
        <v>127</v>
      </c>
      <c r="B107" s="70" t="s">
        <v>57</v>
      </c>
      <c r="C107" s="48"/>
      <c r="D107" s="38" t="s">
        <v>111</v>
      </c>
      <c r="E107" s="48"/>
      <c r="F107" s="70"/>
      <c r="G107" s="48"/>
    </row>
    <row r="108" spans="1:7" ht="27.75" customHeight="1">
      <c r="A108" s="9">
        <v>1</v>
      </c>
      <c r="B108" s="10" t="s">
        <v>128</v>
      </c>
      <c r="C108" s="81" t="s">
        <v>54</v>
      </c>
      <c r="D108" s="145">
        <v>1</v>
      </c>
      <c r="E108" s="85"/>
      <c r="F108" s="135">
        <v>102.41</v>
      </c>
      <c r="G108" s="103">
        <f aca="true" t="shared" si="4" ref="G108:G129">D108*F108</f>
        <v>102.41</v>
      </c>
    </row>
    <row r="109" spans="1:7" ht="12.75">
      <c r="A109" s="9">
        <v>2</v>
      </c>
      <c r="B109" s="8" t="s">
        <v>58</v>
      </c>
      <c r="C109" s="81" t="s">
        <v>59</v>
      </c>
      <c r="D109" s="145">
        <v>2</v>
      </c>
      <c r="E109" s="85"/>
      <c r="F109" s="135">
        <v>36.9</v>
      </c>
      <c r="G109" s="103">
        <f t="shared" si="4"/>
        <v>73.8</v>
      </c>
    </row>
    <row r="110" spans="1:7" ht="12.75">
      <c r="A110" s="9">
        <v>3</v>
      </c>
      <c r="B110" s="8" t="s">
        <v>60</v>
      </c>
      <c r="C110" s="81" t="s">
        <v>77</v>
      </c>
      <c r="D110" s="145">
        <v>2</v>
      </c>
      <c r="E110" s="85"/>
      <c r="F110" s="136">
        <v>434.12</v>
      </c>
      <c r="G110" s="103">
        <f t="shared" si="4"/>
        <v>868.24</v>
      </c>
    </row>
    <row r="111" spans="1:7" ht="14.25" customHeight="1">
      <c r="A111" s="9">
        <v>4</v>
      </c>
      <c r="B111" s="8" t="s">
        <v>129</v>
      </c>
      <c r="C111" s="81" t="s">
        <v>61</v>
      </c>
      <c r="D111" s="145">
        <v>2</v>
      </c>
      <c r="E111" s="85"/>
      <c r="F111" s="135">
        <v>223.68</v>
      </c>
      <c r="G111" s="103">
        <f t="shared" si="4"/>
        <v>447.36</v>
      </c>
    </row>
    <row r="112" spans="1:7" ht="27.75" customHeight="1">
      <c r="A112" s="9">
        <v>5</v>
      </c>
      <c r="B112" s="8" t="s">
        <v>130</v>
      </c>
      <c r="C112" s="81" t="s">
        <v>43</v>
      </c>
      <c r="D112" s="145">
        <v>1</v>
      </c>
      <c r="E112" s="85"/>
      <c r="F112" s="135">
        <v>265.4</v>
      </c>
      <c r="G112" s="103">
        <f t="shared" si="4"/>
        <v>265.4</v>
      </c>
    </row>
    <row r="113" spans="1:7" ht="13.5" customHeight="1">
      <c r="A113" s="9">
        <v>6</v>
      </c>
      <c r="B113" s="8" t="s">
        <v>62</v>
      </c>
      <c r="C113" s="81" t="s">
        <v>43</v>
      </c>
      <c r="D113" s="145">
        <v>0</v>
      </c>
      <c r="E113" s="85"/>
      <c r="F113" s="135">
        <v>108.53</v>
      </c>
      <c r="G113" s="103">
        <f t="shared" si="4"/>
        <v>0</v>
      </c>
    </row>
    <row r="114" spans="1:7" ht="25.5" customHeight="1">
      <c r="A114" s="9">
        <v>7</v>
      </c>
      <c r="B114" s="8" t="s">
        <v>131</v>
      </c>
      <c r="C114" s="81" t="s">
        <v>63</v>
      </c>
      <c r="D114" s="145">
        <v>0</v>
      </c>
      <c r="E114" s="85"/>
      <c r="F114" s="135">
        <v>2.6</v>
      </c>
      <c r="G114" s="103">
        <f t="shared" si="4"/>
        <v>0</v>
      </c>
    </row>
    <row r="115" spans="1:7" ht="24" customHeight="1">
      <c r="A115" s="9">
        <v>8</v>
      </c>
      <c r="B115" s="10" t="s">
        <v>132</v>
      </c>
      <c r="C115" s="81" t="s">
        <v>43</v>
      </c>
      <c r="D115" s="145">
        <v>0</v>
      </c>
      <c r="E115" s="85"/>
      <c r="F115" s="135">
        <v>74.19</v>
      </c>
      <c r="G115" s="103">
        <f t="shared" si="4"/>
        <v>0</v>
      </c>
    </row>
    <row r="116" spans="1:7" ht="13.5" customHeight="1">
      <c r="A116" s="9">
        <v>9</v>
      </c>
      <c r="B116" s="10" t="s">
        <v>133</v>
      </c>
      <c r="C116" s="81" t="s">
        <v>41</v>
      </c>
      <c r="D116" s="145">
        <v>0</v>
      </c>
      <c r="E116" s="85"/>
      <c r="F116" s="135">
        <v>260.58</v>
      </c>
      <c r="G116" s="103">
        <f t="shared" si="4"/>
        <v>0</v>
      </c>
    </row>
    <row r="117" spans="1:7" ht="12.75">
      <c r="A117" s="72">
        <v>10</v>
      </c>
      <c r="B117" s="10" t="s">
        <v>64</v>
      </c>
      <c r="C117" s="81" t="s">
        <v>63</v>
      </c>
      <c r="D117" s="145">
        <v>30</v>
      </c>
      <c r="E117" s="85"/>
      <c r="F117" s="135">
        <v>17.36</v>
      </c>
      <c r="G117" s="103">
        <f t="shared" si="4"/>
        <v>520.8</v>
      </c>
    </row>
    <row r="118" spans="1:7" ht="14.25" customHeight="1">
      <c r="A118" s="72">
        <v>11</v>
      </c>
      <c r="B118" s="10" t="s">
        <v>134</v>
      </c>
      <c r="C118" s="81" t="s">
        <v>43</v>
      </c>
      <c r="D118" s="145">
        <v>0</v>
      </c>
      <c r="E118" s="85"/>
      <c r="F118" s="135">
        <v>209.42</v>
      </c>
      <c r="G118" s="103">
        <f t="shared" si="4"/>
        <v>0</v>
      </c>
    </row>
    <row r="119" spans="1:7" ht="13.5" customHeight="1">
      <c r="A119" s="72">
        <v>12</v>
      </c>
      <c r="B119" s="10" t="s">
        <v>135</v>
      </c>
      <c r="C119" s="81" t="s">
        <v>43</v>
      </c>
      <c r="D119" s="145">
        <v>0</v>
      </c>
      <c r="E119" s="85"/>
      <c r="F119" s="135">
        <v>113.92</v>
      </c>
      <c r="G119" s="103">
        <f t="shared" si="4"/>
        <v>0</v>
      </c>
    </row>
    <row r="120" spans="1:7" ht="12.75" customHeight="1">
      <c r="A120" s="72">
        <v>13</v>
      </c>
      <c r="B120" s="10" t="s">
        <v>136</v>
      </c>
      <c r="C120" s="81" t="s">
        <v>43</v>
      </c>
      <c r="D120" s="145">
        <v>0</v>
      </c>
      <c r="E120" s="85"/>
      <c r="F120" s="135">
        <v>102.51</v>
      </c>
      <c r="G120" s="103">
        <f t="shared" si="4"/>
        <v>0</v>
      </c>
    </row>
    <row r="121" spans="1:7" ht="12.75">
      <c r="A121" s="72">
        <v>14</v>
      </c>
      <c r="B121" s="10" t="s">
        <v>137</v>
      </c>
      <c r="C121" s="81" t="s">
        <v>43</v>
      </c>
      <c r="D121" s="145">
        <v>1</v>
      </c>
      <c r="E121" s="85"/>
      <c r="F121" s="135">
        <v>480.46</v>
      </c>
      <c r="G121" s="103">
        <f t="shared" si="4"/>
        <v>480.46</v>
      </c>
    </row>
    <row r="122" spans="1:7" ht="12.75">
      <c r="A122" s="72">
        <v>15</v>
      </c>
      <c r="B122" s="10" t="s">
        <v>138</v>
      </c>
      <c r="C122" s="81" t="s">
        <v>63</v>
      </c>
      <c r="D122" s="145">
        <v>0</v>
      </c>
      <c r="E122" s="71"/>
      <c r="F122" s="135">
        <v>211.82</v>
      </c>
      <c r="G122" s="103">
        <f t="shared" si="4"/>
        <v>0</v>
      </c>
    </row>
    <row r="123" spans="1:7" ht="12.75">
      <c r="A123" s="72">
        <v>16</v>
      </c>
      <c r="B123" s="10" t="s">
        <v>139</v>
      </c>
      <c r="C123" s="81" t="s">
        <v>65</v>
      </c>
      <c r="D123" s="145">
        <v>0</v>
      </c>
      <c r="E123" s="85"/>
      <c r="F123" s="135">
        <v>159.3</v>
      </c>
      <c r="G123" s="103">
        <f t="shared" si="4"/>
        <v>0</v>
      </c>
    </row>
    <row r="124" spans="1:7" ht="12.75">
      <c r="A124" s="72">
        <v>17</v>
      </c>
      <c r="B124" s="10" t="s">
        <v>66</v>
      </c>
      <c r="C124" s="81" t="s">
        <v>67</v>
      </c>
      <c r="D124" s="145">
        <v>0</v>
      </c>
      <c r="E124" s="85"/>
      <c r="F124" s="135">
        <v>72.5</v>
      </c>
      <c r="G124" s="103">
        <f t="shared" si="4"/>
        <v>0</v>
      </c>
    </row>
    <row r="125" spans="1:7" ht="12.75">
      <c r="A125" s="72">
        <v>18</v>
      </c>
      <c r="B125" s="10" t="s">
        <v>68</v>
      </c>
      <c r="C125" s="81" t="s">
        <v>31</v>
      </c>
      <c r="D125" s="148">
        <v>0.73</v>
      </c>
      <c r="E125" s="85"/>
      <c r="F125" s="135">
        <v>868.25</v>
      </c>
      <c r="G125" s="103">
        <f t="shared" si="4"/>
        <v>633.8225</v>
      </c>
    </row>
    <row r="126" spans="1:7" ht="24">
      <c r="A126" s="72">
        <v>19</v>
      </c>
      <c r="B126" s="10" t="s">
        <v>140</v>
      </c>
      <c r="C126" s="81" t="s">
        <v>43</v>
      </c>
      <c r="D126" s="145">
        <v>0</v>
      </c>
      <c r="E126" s="85"/>
      <c r="F126" s="135">
        <v>43.41</v>
      </c>
      <c r="G126" s="103">
        <f t="shared" si="4"/>
        <v>0</v>
      </c>
    </row>
    <row r="127" spans="1:10" ht="24">
      <c r="A127" s="72">
        <v>20</v>
      </c>
      <c r="B127" s="10" t="s">
        <v>165</v>
      </c>
      <c r="C127" s="81" t="s">
        <v>43</v>
      </c>
      <c r="D127" s="138">
        <v>0</v>
      </c>
      <c r="E127" s="71"/>
      <c r="F127" s="137">
        <v>265.4</v>
      </c>
      <c r="G127" s="103">
        <f t="shared" si="4"/>
        <v>0</v>
      </c>
      <c r="J127" s="113"/>
    </row>
    <row r="128" spans="1:7" ht="12.75">
      <c r="A128" s="9">
        <v>21</v>
      </c>
      <c r="B128" s="43" t="s">
        <v>69</v>
      </c>
      <c r="C128" s="81" t="s">
        <v>141</v>
      </c>
      <c r="D128" s="138">
        <v>0</v>
      </c>
      <c r="E128" s="71"/>
      <c r="F128" s="130">
        <v>217.06</v>
      </c>
      <c r="G128" s="103">
        <f t="shared" si="4"/>
        <v>0</v>
      </c>
    </row>
    <row r="129" spans="1:7" ht="12.75">
      <c r="A129" s="9">
        <v>22</v>
      </c>
      <c r="B129" s="43" t="s">
        <v>70</v>
      </c>
      <c r="C129" s="81" t="s">
        <v>43</v>
      </c>
      <c r="D129" s="146">
        <v>0</v>
      </c>
      <c r="E129" s="71"/>
      <c r="F129" s="137">
        <v>71.63</v>
      </c>
      <c r="G129" s="103">
        <f t="shared" si="4"/>
        <v>0</v>
      </c>
    </row>
    <row r="130" spans="1:7" ht="24">
      <c r="A130" s="9">
        <v>23</v>
      </c>
      <c r="B130" s="147" t="s">
        <v>186</v>
      </c>
      <c r="C130" s="81" t="s">
        <v>43</v>
      </c>
      <c r="D130" s="146">
        <v>2</v>
      </c>
      <c r="E130" s="71"/>
      <c r="F130" s="137">
        <v>113.25</v>
      </c>
      <c r="G130" s="101">
        <f>D130*F130</f>
        <v>226.5</v>
      </c>
    </row>
    <row r="131" spans="1:7" ht="12.75">
      <c r="A131" s="9"/>
      <c r="B131" s="77" t="s">
        <v>148</v>
      </c>
      <c r="C131" s="40"/>
      <c r="D131" s="21"/>
      <c r="E131" s="21"/>
      <c r="F131" s="88"/>
      <c r="G131" s="22">
        <f>SUM(G108:G129)</f>
        <v>3392.2925000000005</v>
      </c>
    </row>
    <row r="132" spans="1:7" ht="12.75">
      <c r="A132" s="9"/>
      <c r="B132" s="78" t="s">
        <v>145</v>
      </c>
      <c r="C132" s="40"/>
      <c r="D132" s="21"/>
      <c r="E132" s="21"/>
      <c r="F132" s="88"/>
      <c r="G132" s="102">
        <f>G131*1.18</f>
        <v>4002.9051500000005</v>
      </c>
    </row>
    <row r="133" spans="1:7" ht="12" customHeight="1">
      <c r="A133" s="9"/>
      <c r="B133" s="78" t="s">
        <v>146</v>
      </c>
      <c r="C133" s="124" t="s">
        <v>11</v>
      </c>
      <c r="D133" s="21"/>
      <c r="E133" s="21"/>
      <c r="F133" s="88"/>
      <c r="G133" s="102">
        <f>G132/C5/12</f>
        <v>0.05941214497322458</v>
      </c>
    </row>
    <row r="134" spans="1:7" ht="26.25" customHeight="1">
      <c r="A134" s="74" t="s">
        <v>142</v>
      </c>
      <c r="B134" s="66" t="s">
        <v>71</v>
      </c>
      <c r="C134" s="11"/>
      <c r="D134" s="75"/>
      <c r="E134" s="21"/>
      <c r="F134" s="88"/>
      <c r="G134" s="102"/>
    </row>
    <row r="135" spans="1:7" ht="30" customHeight="1">
      <c r="A135" s="7">
        <v>1</v>
      </c>
      <c r="B135" s="8" t="s">
        <v>181</v>
      </c>
      <c r="C135" s="11" t="s">
        <v>144</v>
      </c>
      <c r="D135" s="119">
        <v>2</v>
      </c>
      <c r="E135" s="138">
        <v>12</v>
      </c>
      <c r="F135" s="138">
        <v>3044.53</v>
      </c>
      <c r="G135" s="101">
        <f>D135*E135*F135</f>
        <v>73068.72</v>
      </c>
    </row>
    <row r="136" spans="1:7" ht="18" customHeight="1">
      <c r="A136" s="7">
        <v>2</v>
      </c>
      <c r="B136" s="8" t="s">
        <v>175</v>
      </c>
      <c r="C136" s="11" t="s">
        <v>144</v>
      </c>
      <c r="D136" s="119">
        <v>2</v>
      </c>
      <c r="E136" s="138">
        <v>1</v>
      </c>
      <c r="F136" s="138">
        <v>3528</v>
      </c>
      <c r="G136" s="101">
        <f>D136*E136*F136</f>
        <v>7056</v>
      </c>
    </row>
    <row r="137" spans="1:7" ht="12.75">
      <c r="A137" s="7"/>
      <c r="B137" s="79" t="s">
        <v>148</v>
      </c>
      <c r="C137" s="11"/>
      <c r="D137" s="75"/>
      <c r="E137" s="21"/>
      <c r="F137" s="22"/>
      <c r="G137" s="102">
        <f>G135+G136</f>
        <v>80124.72</v>
      </c>
    </row>
    <row r="138" spans="1:7" ht="12.75">
      <c r="A138" s="7"/>
      <c r="B138" s="78" t="s">
        <v>145</v>
      </c>
      <c r="C138" s="11"/>
      <c r="D138" s="75"/>
      <c r="E138" s="21"/>
      <c r="F138" s="22"/>
      <c r="G138" s="102">
        <f>G137*1.18</f>
        <v>94547.1696</v>
      </c>
    </row>
    <row r="139" spans="1:7" ht="12.75">
      <c r="A139" s="9"/>
      <c r="B139" s="78" t="s">
        <v>146</v>
      </c>
      <c r="C139" s="124" t="s">
        <v>152</v>
      </c>
      <c r="D139" s="21"/>
      <c r="E139" s="21"/>
      <c r="F139" s="22"/>
      <c r="G139" s="102">
        <f>G138/C5/12</f>
        <v>1.403293342357425</v>
      </c>
    </row>
    <row r="140" spans="1:7" ht="12.75">
      <c r="A140" s="74" t="s">
        <v>143</v>
      </c>
      <c r="B140" s="66" t="s">
        <v>168</v>
      </c>
      <c r="C140" s="11" t="s">
        <v>144</v>
      </c>
      <c r="D140" s="119">
        <v>2</v>
      </c>
      <c r="E140" s="138">
        <v>1</v>
      </c>
      <c r="F140" s="138">
        <v>773.68</v>
      </c>
      <c r="G140" s="101">
        <f>D140*E140*F140</f>
        <v>1547.36</v>
      </c>
    </row>
    <row r="141" spans="1:7" ht="12.75">
      <c r="A141" s="74"/>
      <c r="B141" s="78" t="s">
        <v>145</v>
      </c>
      <c r="C141" s="11"/>
      <c r="D141" s="75"/>
      <c r="E141" s="82"/>
      <c r="F141" s="115"/>
      <c r="G141" s="105">
        <f>G140*1.18</f>
        <v>1825.8847999999998</v>
      </c>
    </row>
    <row r="142" spans="1:7" ht="12.75">
      <c r="A142" s="9"/>
      <c r="B142" s="78" t="s">
        <v>146</v>
      </c>
      <c r="C142" s="42" t="s">
        <v>11</v>
      </c>
      <c r="D142" s="21"/>
      <c r="E142" s="21"/>
      <c r="F142" s="22"/>
      <c r="G142" s="102">
        <f>G141/C5/12</f>
        <v>0.02710025053728968</v>
      </c>
    </row>
    <row r="143" spans="1:7" ht="24.75" customHeight="1">
      <c r="A143" s="19" t="s">
        <v>154</v>
      </c>
      <c r="B143" s="12" t="s">
        <v>72</v>
      </c>
      <c r="C143" s="11" t="s">
        <v>152</v>
      </c>
      <c r="D143" s="119">
        <f>C5</f>
        <v>5614.6</v>
      </c>
      <c r="E143" s="5"/>
      <c r="F143" s="125">
        <v>2.66</v>
      </c>
      <c r="G143" s="106">
        <f>D143*F143*12</f>
        <v>179218.032</v>
      </c>
    </row>
    <row r="144" spans="1:7" ht="14.25" customHeight="1">
      <c r="A144" s="19"/>
      <c r="B144" s="12"/>
      <c r="C144" s="11"/>
      <c r="D144" s="5"/>
      <c r="E144" s="5"/>
      <c r="F144" s="98"/>
      <c r="G144" s="106"/>
    </row>
    <row r="145" spans="1:7" ht="23.25" customHeight="1">
      <c r="A145" s="19" t="s">
        <v>22</v>
      </c>
      <c r="B145" s="45" t="s">
        <v>74</v>
      </c>
      <c r="C145" s="11" t="s">
        <v>152</v>
      </c>
      <c r="D145" s="119">
        <f>C5</f>
        <v>5614.6</v>
      </c>
      <c r="E145" s="5"/>
      <c r="F145" s="157">
        <v>2.6</v>
      </c>
      <c r="G145" s="106">
        <f>D145*F145*12</f>
        <v>175175.52000000002</v>
      </c>
    </row>
    <row r="146" spans="1:7" ht="12.75">
      <c r="A146" s="19"/>
      <c r="B146" s="45"/>
      <c r="C146" s="11"/>
      <c r="D146" s="75"/>
      <c r="E146" s="5"/>
      <c r="F146" s="98"/>
      <c r="G146" s="107"/>
    </row>
    <row r="147" spans="1:7" ht="24">
      <c r="A147" s="34" t="s">
        <v>24</v>
      </c>
      <c r="B147" s="35" t="s">
        <v>21</v>
      </c>
      <c r="C147" s="11" t="s">
        <v>152</v>
      </c>
      <c r="D147" s="119">
        <f>C5</f>
        <v>5614.6</v>
      </c>
      <c r="E147" s="5"/>
      <c r="F147" s="121">
        <v>1.78</v>
      </c>
      <c r="G147" s="106">
        <f>D147*F147*12</f>
        <v>119927.85600000001</v>
      </c>
    </row>
    <row r="148" spans="1:7" ht="12.75">
      <c r="A148" s="34"/>
      <c r="B148" s="35"/>
      <c r="C148" s="11"/>
      <c r="D148" s="5"/>
      <c r="E148" s="5"/>
      <c r="F148" s="89"/>
      <c r="G148" s="99"/>
    </row>
    <row r="149" spans="1:7" ht="12.75">
      <c r="A149" s="34" t="s">
        <v>37</v>
      </c>
      <c r="B149" s="35" t="s">
        <v>23</v>
      </c>
      <c r="C149" s="11" t="s">
        <v>152</v>
      </c>
      <c r="D149" s="119">
        <f>C5</f>
        <v>5614.6</v>
      </c>
      <c r="E149" s="5"/>
      <c r="F149" s="121">
        <v>1.18</v>
      </c>
      <c r="G149" s="106">
        <f>D149*F149*12</f>
        <v>79502.736</v>
      </c>
    </row>
    <row r="150" spans="1:7" ht="12.75">
      <c r="A150" s="41"/>
      <c r="B150" s="36" t="s">
        <v>75</v>
      </c>
      <c r="C150" s="11" t="s">
        <v>76</v>
      </c>
      <c r="D150" s="5"/>
      <c r="E150" s="5"/>
      <c r="F150" s="92"/>
      <c r="G150" s="108">
        <f>G23+G26+G28+G29+G57+G59+G73+G81+G98+G105+G132+G138+G143+G145+G147+G149+G141+G88</f>
        <v>1189090.2027311998</v>
      </c>
    </row>
    <row r="151" spans="1:7" ht="12.75">
      <c r="A151" s="13"/>
      <c r="B151" s="48" t="s">
        <v>155</v>
      </c>
      <c r="C151" s="11" t="s">
        <v>73</v>
      </c>
      <c r="D151" s="42"/>
      <c r="E151" s="42"/>
      <c r="F151" s="92"/>
      <c r="G151" s="109">
        <f>G150/C5/12</f>
        <v>17.648781788123816</v>
      </c>
    </row>
    <row r="152" spans="1:7" ht="12.75">
      <c r="A152" s="13"/>
      <c r="B152" s="48" t="s">
        <v>156</v>
      </c>
      <c r="C152" s="11" t="s">
        <v>73</v>
      </c>
      <c r="D152" s="42"/>
      <c r="E152" s="42"/>
      <c r="F152" s="92"/>
      <c r="G152" s="109">
        <f>G24+F28+F29+G58+G60+G74+G82+G99+G106+G133+G139+F143+F145+F147+F149+G142+G89-0.01</f>
        <v>15.855555912727532</v>
      </c>
    </row>
    <row r="153" spans="1:7" ht="12.75">
      <c r="A153" s="13"/>
      <c r="B153" s="48" t="s">
        <v>157</v>
      </c>
      <c r="C153" s="11" t="s">
        <v>73</v>
      </c>
      <c r="D153" s="42"/>
      <c r="E153" s="42"/>
      <c r="F153" s="11"/>
      <c r="G153" s="109">
        <f>G24+G27+F28+F29+G58+G60+G74+G82+G99+G106+G133+G139+F143+F145+F147+F149+G142+G89-0.01</f>
        <v>18.148274895379902</v>
      </c>
    </row>
    <row r="154" spans="1:7" ht="12.75">
      <c r="A154" s="13"/>
      <c r="B154" s="41" t="s">
        <v>170</v>
      </c>
      <c r="C154" s="11"/>
      <c r="D154" s="42"/>
      <c r="E154" s="42"/>
      <c r="F154" s="11"/>
      <c r="G154" s="109"/>
    </row>
    <row r="155" spans="1:7" ht="12.75">
      <c r="A155" s="13"/>
      <c r="B155" s="36" t="s">
        <v>182</v>
      </c>
      <c r="C155" s="11"/>
      <c r="D155" s="42"/>
      <c r="E155" s="42"/>
      <c r="F155" s="11"/>
      <c r="G155" s="109"/>
    </row>
    <row r="156" spans="1:7" ht="12.75">
      <c r="A156" s="13"/>
      <c r="B156" s="41" t="s">
        <v>171</v>
      </c>
      <c r="C156" s="11" t="s">
        <v>73</v>
      </c>
      <c r="D156" s="42"/>
      <c r="E156" s="42"/>
      <c r="F156" s="11"/>
      <c r="G156" s="142">
        <v>15.11</v>
      </c>
    </row>
    <row r="157" spans="1:7" ht="12.75">
      <c r="A157" s="13"/>
      <c r="B157" s="41" t="s">
        <v>172</v>
      </c>
      <c r="C157" s="11" t="s">
        <v>73</v>
      </c>
      <c r="D157" s="42"/>
      <c r="E157" s="42"/>
      <c r="F157" s="11"/>
      <c r="G157" s="142">
        <v>17.41</v>
      </c>
    </row>
    <row r="158" spans="1:7" ht="12.75">
      <c r="A158" s="13"/>
      <c r="B158" s="36" t="s">
        <v>183</v>
      </c>
      <c r="C158" s="11"/>
      <c r="D158" s="42"/>
      <c r="E158" s="42"/>
      <c r="F158" s="11"/>
      <c r="G158" s="109"/>
    </row>
    <row r="159" spans="1:7" ht="12.75">
      <c r="A159" s="13"/>
      <c r="B159" s="41" t="s">
        <v>171</v>
      </c>
      <c r="C159" s="11" t="s">
        <v>73</v>
      </c>
      <c r="D159" s="42"/>
      <c r="E159" s="42"/>
      <c r="F159" s="11"/>
      <c r="G159" s="109">
        <f>G152*2-G156+0.01</f>
        <v>16.611111825455065</v>
      </c>
    </row>
    <row r="160" spans="1:7" ht="12.75">
      <c r="A160" s="13"/>
      <c r="B160" s="41" t="s">
        <v>172</v>
      </c>
      <c r="C160" s="11" t="s">
        <v>73</v>
      </c>
      <c r="D160" s="42"/>
      <c r="E160" s="42"/>
      <c r="F160" s="11"/>
      <c r="G160" s="109">
        <f>G153*2-G157</f>
        <v>18.886549790759805</v>
      </c>
    </row>
    <row r="161" spans="1:7" ht="12.75">
      <c r="A161" s="24"/>
      <c r="B161" s="24"/>
      <c r="C161" s="1"/>
      <c r="D161" s="23"/>
      <c r="E161" s="23"/>
      <c r="G161" s="73"/>
    </row>
    <row r="162" spans="1:7" ht="24" customHeight="1">
      <c r="A162" s="24"/>
      <c r="B162" s="24" t="s">
        <v>173</v>
      </c>
      <c r="C162" s="1"/>
      <c r="D162" s="23"/>
      <c r="E162" s="23"/>
      <c r="F162" s="1"/>
      <c r="G162" s="116">
        <f>G159/G156</f>
        <v>1.0993455873894815</v>
      </c>
    </row>
    <row r="163" spans="1:7" ht="26.25" customHeight="1">
      <c r="A163" s="24"/>
      <c r="B163" s="24" t="s">
        <v>174</v>
      </c>
      <c r="C163" s="1"/>
      <c r="D163" s="23"/>
      <c r="E163" s="23"/>
      <c r="F163" s="1"/>
      <c r="G163" s="116">
        <f>G160/G157</f>
        <v>1.0848104417438142</v>
      </c>
    </row>
    <row r="164" spans="1:7" ht="15.75" customHeight="1">
      <c r="A164" s="24"/>
      <c r="B164" s="24"/>
      <c r="C164" s="1"/>
      <c r="D164" s="23"/>
      <c r="E164" s="23"/>
      <c r="G164" s="73"/>
    </row>
    <row r="165" ht="12.75">
      <c r="A165" s="24"/>
    </row>
    <row r="166" ht="12.75">
      <c r="B166" s="24" t="s">
        <v>187</v>
      </c>
    </row>
    <row r="167" ht="12.75" customHeight="1"/>
    <row r="168" spans="1:2" ht="12.75" customHeight="1">
      <c r="A168" s="150" t="s">
        <v>188</v>
      </c>
      <c r="B168" s="149"/>
    </row>
    <row r="175" ht="12" customHeight="1"/>
    <row r="176" ht="12" customHeight="1"/>
    <row r="177" ht="11.25" customHeight="1"/>
    <row r="178" ht="13.5" customHeight="1"/>
    <row r="179" ht="13.5" customHeight="1"/>
  </sheetData>
  <sheetProtection password="CC3B" sheet="1" objects="1" scenarios="1" selectLockedCells="1" selectUnlockedCells="1"/>
  <mergeCells count="3">
    <mergeCell ref="A2:G2"/>
    <mergeCell ref="A3:G3"/>
    <mergeCell ref="B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ОРН</cp:lastModifiedBy>
  <cp:lastPrinted>2015-01-29T05:01:38Z</cp:lastPrinted>
  <dcterms:created xsi:type="dcterms:W3CDTF">1996-10-08T23:32:33Z</dcterms:created>
  <dcterms:modified xsi:type="dcterms:W3CDTF">2015-01-29T09:02:51Z</dcterms:modified>
  <cp:category/>
  <cp:version/>
  <cp:contentType/>
  <cp:contentStatus/>
</cp:coreProperties>
</file>