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-9этажный" sheetId="1" r:id="rId1"/>
  </sheets>
  <definedNames>
    <definedName name="_xlnm.Print_Area" localSheetId="0">'5-9этажный'!$A$1:$M$65</definedName>
  </definedNames>
  <calcPr calcId="124519"/>
</workbook>
</file>

<file path=xl/calcChain.xml><?xml version="1.0" encoding="utf-8"?>
<calcChain xmlns="http://schemas.openxmlformats.org/spreadsheetml/2006/main">
  <c r="F14" i="1"/>
  <c r="F13"/>
  <c r="M14"/>
  <c r="M13"/>
  <c r="L14"/>
  <c r="L13"/>
  <c r="J14"/>
  <c r="J13"/>
  <c r="I14"/>
  <c r="I13"/>
  <c r="F12" l="1"/>
  <c r="J41" l="1"/>
  <c r="I54"/>
  <c r="J54" s="1"/>
  <c r="I55"/>
  <c r="I40"/>
  <c r="J39"/>
  <c r="I39" s="1"/>
  <c r="J38"/>
  <c r="I38" s="1"/>
  <c r="J37"/>
  <c r="I37" s="1"/>
  <c r="J36"/>
  <c r="I36" s="1"/>
  <c r="J35"/>
  <c r="I35" s="1"/>
  <c r="J34"/>
  <c r="I34" s="1"/>
  <c r="I27"/>
  <c r="I26"/>
  <c r="J32"/>
  <c r="I32" s="1"/>
  <c r="J28"/>
  <c r="I28" s="1"/>
  <c r="J29"/>
  <c r="I29" s="1"/>
  <c r="J30"/>
  <c r="I30" s="1"/>
  <c r="J31"/>
  <c r="I31" s="1"/>
  <c r="J27"/>
  <c r="J25"/>
  <c r="I25" s="1"/>
  <c r="J24"/>
  <c r="I24" s="1"/>
  <c r="J55"/>
  <c r="J40"/>
  <c r="J23" l="1"/>
  <c r="I23" s="1"/>
  <c r="J33"/>
  <c r="I33" s="1"/>
  <c r="F15"/>
  <c r="I57"/>
  <c r="J57"/>
</calcChain>
</file>

<file path=xl/sharedStrings.xml><?xml version="1.0" encoding="utf-8"?>
<sst xmlns="http://schemas.openxmlformats.org/spreadsheetml/2006/main" count="91" uniqueCount="89">
  <si>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</si>
  <si>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</si>
  <si>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</si>
  <si>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</si>
  <si>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</si>
  <si>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</si>
  <si>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</si>
  <si>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</si>
  <si>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</si>
  <si>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</si>
  <si>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</si>
  <si>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</si>
  <si>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</si>
  <si>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</si>
  <si>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</si>
  <si>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</si>
  <si>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</si>
  <si>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</si>
  <si>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</si>
  <si>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</si>
  <si>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</si>
  <si>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</si>
  <si>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</si>
  <si>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</si>
  <si>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</si>
  <si>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</si>
  <si>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</si>
  <si>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>Собрано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</si>
  <si>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</si>
  <si>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</si>
  <si>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</si>
  <si>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</si>
  <si>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</si>
  <si>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</si>
  <si>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</si>
  <si>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</si>
  <si>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</si>
  <si>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</si>
  <si>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</si>
  <si>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</si>
  <si>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</si>
  <si>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</si>
  <si>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</si>
  <si>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</si>
  <si>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</si>
  <si>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</si>
  <si>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</si>
  <si>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</si>
  <si>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</si>
  <si>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</si>
  <si>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</si>
  <si>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</si>
  <si>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</si>
  <si>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</si>
  <si>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</si>
  <si>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</si>
  <si>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№5</t>
    </r>
  </si>
  <si>
    <t>Замена стояков ГХВС - 624,0 м.</t>
  </si>
  <si>
    <t>Ремон входов - 322,0 м2</t>
  </si>
  <si>
    <t>Замена труб отопления - 14,6м.</t>
  </si>
  <si>
    <t>Устройство бетонной отмостки - 1,54 м3</t>
  </si>
  <si>
    <t>Ремонт парапетных плит -43 шт.</t>
  </si>
  <si>
    <t>Ремонт системы эл.питания домофонов - 14 под.</t>
  </si>
  <si>
    <t>Восстановление проводки кв.20 - 1,5 м.</t>
  </si>
  <si>
    <t>Освещение входов и мусорокамер - 430,0 м.</t>
  </si>
  <si>
    <t>Измерение и испытание эл.оборудования</t>
  </si>
  <si>
    <t>Замена стояков ГХВС (6,7 под.) - 1273,0 пм.</t>
  </si>
  <si>
    <t>Ремонт пассажирских лифтов</t>
  </si>
  <si>
    <t>Ремонт швов - 29,0 м.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</si>
  <si>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</si>
  <si>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</si>
  <si>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</si>
  <si>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</si>
  <si>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</si>
  <si>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</si>
  <si>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</si>
  <si>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</si>
  <si>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</si>
  <si>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</si>
  <si>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</si>
  <si>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</si>
  <si>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</si>
  <si>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Долг за населением на конец года</t>
  </si>
  <si>
    <t xml:space="preserve">Долг за населением на начало года </t>
  </si>
  <si>
    <t>7.1</t>
  </si>
  <si>
    <t>Ремонт подъездов - 1, 12 под</t>
  </si>
  <si>
    <t>Монтаж труб ПП в мусорокамерах -15,2м.</t>
  </si>
  <si>
    <t>Зам. директора по экономике                                                                     А.Ф. Тимиргалиева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</si>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</sst>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0" fillId="0" borderId="1" xfId="0" applyBorder="1"/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4" fontId="9" fillId="2" borderId="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"/>
  <sheetViews>
    <sheetView tabSelected="1" view="pageBreakPreview" zoomScale="115" zoomScaleSheetLayoutView="115" workbookViewId="0">
      <selection activeCell="J15" sqref="J1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.140625" customWidth="1"/>
    <col min="13" max="13" width="12.140625" customWidth="1"/>
    <col min="14" max="16" width="11.85546875" hidden="1" customWidth="1"/>
    <col min="17" max="17" width="12.42578125" hidden="1" customWidth="1"/>
    <col min="18" max="18" width="13.140625" hidden="1" customWidth="1"/>
    <col min="19" max="20" width="11.7109375" hidden="1" customWidth="1"/>
    <col min="21" max="21" width="11" customWidth="1"/>
    <col min="22" max="22" width="11.7109375" customWidth="1"/>
    <col min="23" max="24" width="9.140625" customWidth="1"/>
  </cols>
  <sheetData>
    <row r="1" spans="1:1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8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8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O3" s="39">
        <v>1050230.1599999999</v>
      </c>
      <c r="P3" s="39">
        <v>2142544.5299999998</v>
      </c>
      <c r="Q3" s="39">
        <v>237935</v>
      </c>
    </row>
    <row r="4" spans="1:18">
      <c r="A4" s="77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5"/>
      <c r="O4" s="39">
        <v>1054920.82</v>
      </c>
      <c r="P4" s="39">
        <v>2277196.91</v>
      </c>
      <c r="Q4" s="39">
        <v>241347.20000000001</v>
      </c>
    </row>
    <row r="5" spans="1:18">
      <c r="A5" s="2" t="s">
        <v>56</v>
      </c>
      <c r="B5" s="2"/>
      <c r="C5" s="2"/>
      <c r="D5" s="2"/>
      <c r="E5" s="2"/>
      <c r="F5" s="2"/>
      <c r="G5" s="2"/>
      <c r="H5" s="2"/>
      <c r="I5" s="2"/>
      <c r="J5" s="2"/>
      <c r="K5" s="2"/>
      <c r="L5" s="26"/>
      <c r="O5" s="38">
        <v>2450525.67</v>
      </c>
      <c r="P5" s="38">
        <v>3635735.68</v>
      </c>
      <c r="Q5" s="38">
        <v>456330.21</v>
      </c>
    </row>
    <row r="6" spans="1:18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O6" s="38">
        <v>2453341.83</v>
      </c>
      <c r="P6" s="38">
        <v>3733555.52</v>
      </c>
      <c r="Q6" s="38">
        <v>479487.17</v>
      </c>
    </row>
    <row r="7" spans="1:18">
      <c r="A7" s="79" t="s">
        <v>11</v>
      </c>
      <c r="B7" s="79"/>
      <c r="C7" s="79"/>
      <c r="D7" s="79"/>
      <c r="E7" s="27">
        <v>19373.5</v>
      </c>
      <c r="F7" s="28" t="s">
        <v>12</v>
      </c>
      <c r="G7" s="29"/>
      <c r="H7" s="29"/>
      <c r="I7" s="30" t="s">
        <v>13</v>
      </c>
      <c r="J7" s="31">
        <v>335</v>
      </c>
      <c r="K7" s="93" t="s">
        <v>14</v>
      </c>
      <c r="L7" s="93"/>
    </row>
    <row r="8" spans="1:18" ht="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</row>
    <row r="9" spans="1:18">
      <c r="A9" s="32" t="s">
        <v>36</v>
      </c>
      <c r="B9" s="32"/>
      <c r="C9" s="32"/>
      <c r="D9" s="10"/>
      <c r="E9" s="10"/>
      <c r="F9" s="10"/>
      <c r="G9" s="10"/>
      <c r="H9" s="10"/>
      <c r="I9" s="10"/>
      <c r="J9" s="10"/>
      <c r="K9" s="10"/>
      <c r="L9" s="2"/>
    </row>
    <row r="10" spans="1:18" ht="9.75" customHeight="1">
      <c r="A10" s="87"/>
      <c r="B10" s="88"/>
      <c r="C10" s="88"/>
      <c r="D10" s="88"/>
      <c r="E10" s="89"/>
      <c r="F10" s="50" t="s">
        <v>37</v>
      </c>
      <c r="G10" s="52"/>
      <c r="H10" s="30"/>
      <c r="I10" s="94" t="s">
        <v>53</v>
      </c>
      <c r="J10" s="95"/>
      <c r="K10" s="95"/>
      <c r="L10" s="95"/>
      <c r="M10" s="96"/>
    </row>
    <row r="11" spans="1:18" ht="25.5" customHeight="1">
      <c r="A11" s="90"/>
      <c r="B11" s="91"/>
      <c r="C11" s="91"/>
      <c r="D11" s="91"/>
      <c r="E11" s="92"/>
      <c r="F11" s="53"/>
      <c r="G11" s="55"/>
      <c r="H11" s="10"/>
      <c r="I11" s="33" t="s">
        <v>54</v>
      </c>
      <c r="J11" s="68" t="s">
        <v>29</v>
      </c>
      <c r="K11" s="68"/>
      <c r="L11" s="33" t="s">
        <v>20</v>
      </c>
      <c r="M11" s="41" t="s">
        <v>18</v>
      </c>
    </row>
    <row r="12" spans="1:18" ht="26.25" customHeight="1">
      <c r="A12" s="82" t="s">
        <v>83</v>
      </c>
      <c r="B12" s="83"/>
      <c r="C12" s="83"/>
      <c r="D12" s="83"/>
      <c r="E12" s="84"/>
      <c r="F12" s="80">
        <f>461221.09+489951.99</f>
        <v>951173.08000000007</v>
      </c>
      <c r="G12" s="81"/>
      <c r="H12" s="10"/>
      <c r="I12" s="33"/>
      <c r="J12" s="68"/>
      <c r="K12" s="68"/>
      <c r="L12" s="33"/>
      <c r="M12" s="37"/>
      <c r="O12" s="37"/>
      <c r="P12" s="37"/>
      <c r="Q12" s="37"/>
      <c r="R12" s="37"/>
    </row>
    <row r="13" spans="1:18" ht="15" customHeight="1">
      <c r="A13" s="82" t="s">
        <v>21</v>
      </c>
      <c r="B13" s="83"/>
      <c r="C13" s="83"/>
      <c r="D13" s="83"/>
      <c r="E13" s="84"/>
      <c r="F13" s="80">
        <f>I13+J13+L13+M13</f>
        <v>10073501.25</v>
      </c>
      <c r="G13" s="81"/>
      <c r="H13" s="10"/>
      <c r="I13" s="34">
        <f>O3+O5</f>
        <v>3500755.83</v>
      </c>
      <c r="J13" s="69">
        <f>P3+P5</f>
        <v>5778280.21</v>
      </c>
      <c r="K13" s="70"/>
      <c r="L13" s="34">
        <f>Q3+Q5</f>
        <v>694265.21</v>
      </c>
      <c r="M13" s="40">
        <f>I54</f>
        <v>100200</v>
      </c>
      <c r="O13" s="37"/>
      <c r="P13" s="37"/>
      <c r="Q13" s="37"/>
      <c r="R13" s="37"/>
    </row>
    <row r="14" spans="1:18" ht="14.25" customHeight="1">
      <c r="A14" s="82" t="s">
        <v>27</v>
      </c>
      <c r="B14" s="83"/>
      <c r="C14" s="83"/>
      <c r="D14" s="83"/>
      <c r="E14" s="84"/>
      <c r="F14" s="80">
        <f>I14+J14+L14+M14</f>
        <v>10340049.449999999</v>
      </c>
      <c r="G14" s="81"/>
      <c r="H14" s="10"/>
      <c r="I14" s="34">
        <f>O4+O6</f>
        <v>3508262.6500000004</v>
      </c>
      <c r="J14" s="69">
        <f>P4+P6</f>
        <v>6010752.4299999997</v>
      </c>
      <c r="K14" s="70"/>
      <c r="L14" s="34">
        <f>Q4+Q6</f>
        <v>720834.37</v>
      </c>
      <c r="M14" s="40">
        <f>M13</f>
        <v>100200</v>
      </c>
      <c r="R14" s="37"/>
    </row>
    <row r="15" spans="1:18" ht="15" customHeight="1">
      <c r="A15" s="50" t="s">
        <v>82</v>
      </c>
      <c r="B15" s="51"/>
      <c r="C15" s="51"/>
      <c r="D15" s="51"/>
      <c r="E15" s="52"/>
      <c r="F15" s="73">
        <f>F12+F13-F14</f>
        <v>684624.88000000082</v>
      </c>
      <c r="G15" s="74"/>
      <c r="H15" s="10"/>
      <c r="I15" s="1"/>
      <c r="J15" s="1"/>
      <c r="K15" s="1"/>
      <c r="L15" s="1"/>
    </row>
    <row r="16" spans="1:18" ht="9" customHeight="1">
      <c r="A16" s="53"/>
      <c r="B16" s="54"/>
      <c r="C16" s="54"/>
      <c r="D16" s="54"/>
      <c r="E16" s="55"/>
      <c r="F16" s="75"/>
      <c r="G16" s="76"/>
      <c r="H16" s="10"/>
      <c r="I16" s="35"/>
      <c r="J16" s="10"/>
      <c r="K16" s="10"/>
      <c r="L16" s="2"/>
    </row>
    <row r="17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"/>
    </row>
    <row r="18" spans="1:12" ht="15" customHeight="1">
      <c r="A18" s="85" t="s">
        <v>0</v>
      </c>
      <c r="B18" s="78" t="s">
        <v>1</v>
      </c>
      <c r="C18" s="78"/>
      <c r="D18" s="78"/>
      <c r="E18" s="78"/>
      <c r="F18" s="78"/>
      <c r="G18" s="78"/>
      <c r="H18" s="78"/>
      <c r="I18" s="86" t="s">
        <v>38</v>
      </c>
      <c r="J18" s="86"/>
      <c r="K18" s="86"/>
      <c r="L18" s="11"/>
    </row>
    <row r="19" spans="1:12" ht="12" customHeight="1">
      <c r="A19" s="85"/>
      <c r="B19" s="78"/>
      <c r="C19" s="78"/>
      <c r="D19" s="78"/>
      <c r="E19" s="78"/>
      <c r="F19" s="78"/>
      <c r="G19" s="78"/>
      <c r="H19" s="78"/>
      <c r="I19" s="85" t="s">
        <v>41</v>
      </c>
      <c r="J19" s="85" t="s">
        <v>39</v>
      </c>
      <c r="K19" s="85"/>
      <c r="L19" s="11"/>
    </row>
    <row r="20" spans="1:12" ht="8.25" customHeight="1">
      <c r="A20" s="85"/>
      <c r="B20" s="78"/>
      <c r="C20" s="78"/>
      <c r="D20" s="78"/>
      <c r="E20" s="78"/>
      <c r="F20" s="78"/>
      <c r="G20" s="78"/>
      <c r="H20" s="78"/>
      <c r="I20" s="85"/>
      <c r="J20" s="85"/>
      <c r="K20" s="85"/>
      <c r="L20" s="11"/>
    </row>
    <row r="21" spans="1:12" ht="12.75" customHeight="1">
      <c r="A21" s="85"/>
      <c r="B21" s="78"/>
      <c r="C21" s="78"/>
      <c r="D21" s="78"/>
      <c r="E21" s="78"/>
      <c r="F21" s="78"/>
      <c r="G21" s="78"/>
      <c r="H21" s="78"/>
      <c r="I21" s="85"/>
      <c r="J21" s="85"/>
      <c r="K21" s="85"/>
      <c r="L21" s="11"/>
    </row>
    <row r="22" spans="1:12" ht="19.5" customHeight="1">
      <c r="A22" s="97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2"/>
    </row>
    <row r="23" spans="1:12" ht="15.75" customHeight="1">
      <c r="A23" s="3">
        <v>1</v>
      </c>
      <c r="B23" s="62" t="s">
        <v>10</v>
      </c>
      <c r="C23" s="63"/>
      <c r="D23" s="63"/>
      <c r="E23" s="63"/>
      <c r="F23" s="63"/>
      <c r="G23" s="63"/>
      <c r="H23" s="64"/>
      <c r="I23" s="8">
        <f t="shared" ref="I23:I39" si="0">J23</f>
        <v>1358551.4499999997</v>
      </c>
      <c r="J23" s="71">
        <f>J24+J25+J26+J27+J28+J29+J30</f>
        <v>1358551.4499999997</v>
      </c>
      <c r="K23" s="72"/>
      <c r="L23" s="14"/>
    </row>
    <row r="24" spans="1:12" ht="15" customHeight="1">
      <c r="A24" s="4" t="s">
        <v>2</v>
      </c>
      <c r="B24" s="65" t="s">
        <v>22</v>
      </c>
      <c r="C24" s="66"/>
      <c r="D24" s="66"/>
      <c r="E24" s="66"/>
      <c r="F24" s="66"/>
      <c r="G24" s="66"/>
      <c r="H24" s="67"/>
      <c r="I24" s="23">
        <f t="shared" si="0"/>
        <v>401624.93999999994</v>
      </c>
      <c r="J24" s="46">
        <f>264019.48+137605.46</f>
        <v>401624.93999999994</v>
      </c>
      <c r="K24" s="47"/>
      <c r="L24" s="15"/>
    </row>
    <row r="25" spans="1:12" ht="13.5" customHeight="1">
      <c r="A25" s="4" t="s">
        <v>3</v>
      </c>
      <c r="B25" s="65" t="s">
        <v>7</v>
      </c>
      <c r="C25" s="66"/>
      <c r="D25" s="66"/>
      <c r="E25" s="66"/>
      <c r="F25" s="66"/>
      <c r="G25" s="66"/>
      <c r="H25" s="67"/>
      <c r="I25" s="23">
        <f t="shared" si="0"/>
        <v>168800.4</v>
      </c>
      <c r="J25" s="46">
        <f>84971.79+83828.61</f>
        <v>168800.4</v>
      </c>
      <c r="K25" s="47"/>
      <c r="L25" s="15"/>
    </row>
    <row r="26" spans="1:12" ht="15" customHeight="1">
      <c r="A26" s="4" t="s">
        <v>4</v>
      </c>
      <c r="B26" s="43" t="s">
        <v>23</v>
      </c>
      <c r="C26" s="44"/>
      <c r="D26" s="44"/>
      <c r="E26" s="44"/>
      <c r="F26" s="44"/>
      <c r="G26" s="44"/>
      <c r="H26" s="45"/>
      <c r="I26" s="23">
        <f t="shared" si="0"/>
        <v>308022.73</v>
      </c>
      <c r="J26" s="46">
        <v>308022.73</v>
      </c>
      <c r="K26" s="47"/>
      <c r="L26" s="13"/>
    </row>
    <row r="27" spans="1:12" ht="15" customHeight="1">
      <c r="A27" s="4" t="s">
        <v>5</v>
      </c>
      <c r="B27" s="43" t="s">
        <v>8</v>
      </c>
      <c r="C27" s="44"/>
      <c r="D27" s="44"/>
      <c r="E27" s="44"/>
      <c r="F27" s="44"/>
      <c r="G27" s="44"/>
      <c r="H27" s="45"/>
      <c r="I27" s="23">
        <f t="shared" si="0"/>
        <v>235435.31</v>
      </c>
      <c r="J27" s="46">
        <f>154770.04+80665.27</f>
        <v>235435.31</v>
      </c>
      <c r="K27" s="47"/>
      <c r="L27" s="13"/>
    </row>
    <row r="28" spans="1:12" ht="14.25" customHeight="1">
      <c r="A28" s="4" t="s">
        <v>6</v>
      </c>
      <c r="B28" s="43" t="s">
        <v>46</v>
      </c>
      <c r="C28" s="44"/>
      <c r="D28" s="44"/>
      <c r="E28" s="44"/>
      <c r="F28" s="44"/>
      <c r="G28" s="44"/>
      <c r="H28" s="45"/>
      <c r="I28" s="23">
        <f t="shared" si="0"/>
        <v>30006.46</v>
      </c>
      <c r="J28" s="46">
        <f>19725.59+10280.87</f>
        <v>30006.46</v>
      </c>
      <c r="K28" s="47"/>
      <c r="L28" s="13"/>
    </row>
    <row r="29" spans="1:12" ht="15" customHeight="1">
      <c r="A29" s="4" t="s">
        <v>44</v>
      </c>
      <c r="B29" s="43" t="s">
        <v>47</v>
      </c>
      <c r="C29" s="44"/>
      <c r="D29" s="44"/>
      <c r="E29" s="44"/>
      <c r="F29" s="44"/>
      <c r="G29" s="44"/>
      <c r="H29" s="22"/>
      <c r="I29" s="23">
        <f t="shared" si="0"/>
        <v>173114.2</v>
      </c>
      <c r="J29" s="46">
        <f>113801.5+59312.7</f>
        <v>173114.2</v>
      </c>
      <c r="K29" s="47"/>
      <c r="L29" s="13"/>
    </row>
    <row r="30" spans="1:12" ht="15" customHeight="1">
      <c r="A30" s="4" t="s">
        <v>45</v>
      </c>
      <c r="B30" s="43" t="s">
        <v>48</v>
      </c>
      <c r="C30" s="44"/>
      <c r="D30" s="44"/>
      <c r="E30" s="44"/>
      <c r="F30" s="44"/>
      <c r="G30" s="44"/>
      <c r="H30" s="22"/>
      <c r="I30" s="23">
        <f t="shared" si="0"/>
        <v>41547.410000000003</v>
      </c>
      <c r="J30" s="46">
        <f>27312.36+14235.05</f>
        <v>41547.410000000003</v>
      </c>
      <c r="K30" s="47"/>
      <c r="L30" s="13"/>
    </row>
    <row r="31" spans="1:12" ht="14.25" customHeight="1">
      <c r="A31" s="3">
        <v>2</v>
      </c>
      <c r="B31" s="56" t="s">
        <v>19</v>
      </c>
      <c r="C31" s="57"/>
      <c r="D31" s="57"/>
      <c r="E31" s="57"/>
      <c r="F31" s="57"/>
      <c r="G31" s="57"/>
      <c r="H31" s="58"/>
      <c r="I31" s="8">
        <f t="shared" si="0"/>
        <v>318530.12</v>
      </c>
      <c r="J31" s="71">
        <f>209394.76+109135.36</f>
        <v>318530.12</v>
      </c>
      <c r="K31" s="72"/>
      <c r="L31" s="14"/>
    </row>
    <row r="32" spans="1:12" ht="14.25" customHeight="1">
      <c r="A32" s="3">
        <v>3</v>
      </c>
      <c r="B32" s="56" t="s">
        <v>49</v>
      </c>
      <c r="C32" s="57"/>
      <c r="D32" s="57"/>
      <c r="E32" s="57"/>
      <c r="F32" s="57"/>
      <c r="G32" s="57"/>
      <c r="H32" s="21"/>
      <c r="I32" s="8">
        <f t="shared" si="0"/>
        <v>212353.42</v>
      </c>
      <c r="J32" s="71">
        <f>139596.51+72756.91</f>
        <v>212353.42</v>
      </c>
      <c r="K32" s="72"/>
      <c r="L32" s="14"/>
    </row>
    <row r="33" spans="1:12" ht="26.25" customHeight="1">
      <c r="A33" s="5">
        <v>4</v>
      </c>
      <c r="B33" s="59" t="s">
        <v>30</v>
      </c>
      <c r="C33" s="60"/>
      <c r="D33" s="60"/>
      <c r="E33" s="60"/>
      <c r="F33" s="60"/>
      <c r="G33" s="60"/>
      <c r="H33" s="61"/>
      <c r="I33" s="8">
        <f t="shared" si="0"/>
        <v>1214312.28</v>
      </c>
      <c r="J33" s="71">
        <f>J34+J35+J36+J37+J38+J39</f>
        <v>1214312.28</v>
      </c>
      <c r="K33" s="72"/>
      <c r="L33" s="14"/>
    </row>
    <row r="34" spans="1:12" ht="15" customHeight="1">
      <c r="A34" s="4" t="s">
        <v>25</v>
      </c>
      <c r="B34" s="43" t="s">
        <v>31</v>
      </c>
      <c r="C34" s="44"/>
      <c r="D34" s="44"/>
      <c r="E34" s="44"/>
      <c r="F34" s="44"/>
      <c r="G34" s="44"/>
      <c r="H34" s="45"/>
      <c r="I34" s="23">
        <f t="shared" si="0"/>
        <v>150032.31</v>
      </c>
      <c r="J34" s="46">
        <f>98627.97+51404.34</f>
        <v>150032.31</v>
      </c>
      <c r="K34" s="47"/>
      <c r="L34" s="15"/>
    </row>
    <row r="35" spans="1:12" ht="13.5" customHeight="1">
      <c r="A35" s="4" t="s">
        <v>42</v>
      </c>
      <c r="B35" s="43" t="s">
        <v>32</v>
      </c>
      <c r="C35" s="44"/>
      <c r="D35" s="44"/>
      <c r="E35" s="44"/>
      <c r="F35" s="44"/>
      <c r="G35" s="44"/>
      <c r="H35" s="45"/>
      <c r="I35" s="23">
        <f t="shared" si="0"/>
        <v>177730.58000000002</v>
      </c>
      <c r="J35" s="46">
        <f>116836.21+60894.37</f>
        <v>177730.58000000002</v>
      </c>
      <c r="K35" s="47"/>
      <c r="L35" s="15"/>
    </row>
    <row r="36" spans="1:12" ht="17.25" customHeight="1">
      <c r="A36" s="4" t="s">
        <v>43</v>
      </c>
      <c r="B36" s="43" t="s">
        <v>33</v>
      </c>
      <c r="C36" s="44"/>
      <c r="D36" s="44"/>
      <c r="E36" s="44"/>
      <c r="F36" s="44"/>
      <c r="G36" s="44"/>
      <c r="H36" s="45"/>
      <c r="I36" s="23">
        <f t="shared" si="0"/>
        <v>154648.68</v>
      </c>
      <c r="J36" s="46">
        <f>101662.67+52986.01</f>
        <v>154648.68</v>
      </c>
      <c r="K36" s="47"/>
      <c r="L36" s="15"/>
    </row>
    <row r="37" spans="1:12" ht="17.25" customHeight="1">
      <c r="A37" s="4" t="s">
        <v>50</v>
      </c>
      <c r="B37" s="43" t="s">
        <v>34</v>
      </c>
      <c r="C37" s="44"/>
      <c r="D37" s="44"/>
      <c r="E37" s="44"/>
      <c r="F37" s="44"/>
      <c r="G37" s="44"/>
      <c r="H37" s="45"/>
      <c r="I37" s="23">
        <f t="shared" si="0"/>
        <v>103868.51999999999</v>
      </c>
      <c r="J37" s="46">
        <f>68280.9+35587.62</f>
        <v>103868.51999999999</v>
      </c>
      <c r="K37" s="47"/>
      <c r="L37" s="15"/>
    </row>
    <row r="38" spans="1:12" ht="15" customHeight="1">
      <c r="A38" s="4" t="s">
        <v>51</v>
      </c>
      <c r="B38" s="43" t="s">
        <v>35</v>
      </c>
      <c r="C38" s="44"/>
      <c r="D38" s="44"/>
      <c r="E38" s="44"/>
      <c r="F38" s="44"/>
      <c r="G38" s="44"/>
      <c r="H38" s="45"/>
      <c r="I38" s="23">
        <f t="shared" si="0"/>
        <v>203325.35</v>
      </c>
      <c r="J38" s="46">
        <f>203325.35+0</f>
        <v>203325.35</v>
      </c>
      <c r="K38" s="47"/>
      <c r="L38" s="13"/>
    </row>
    <row r="39" spans="1:12" ht="17.25" customHeight="1">
      <c r="A39" s="4" t="s">
        <v>52</v>
      </c>
      <c r="B39" s="43" t="s">
        <v>24</v>
      </c>
      <c r="C39" s="44"/>
      <c r="D39" s="44"/>
      <c r="E39" s="44"/>
      <c r="F39" s="44"/>
      <c r="G39" s="44"/>
      <c r="H39" s="45"/>
      <c r="I39" s="23">
        <f t="shared" si="0"/>
        <v>424706.84</v>
      </c>
      <c r="J39" s="46">
        <f>279193.02+145513.82</f>
        <v>424706.84</v>
      </c>
      <c r="K39" s="47"/>
      <c r="L39" s="15"/>
    </row>
    <row r="40" spans="1:12" ht="15" customHeight="1">
      <c r="A40" s="3">
        <v>5</v>
      </c>
      <c r="B40" s="59" t="s">
        <v>9</v>
      </c>
      <c r="C40" s="60"/>
      <c r="D40" s="60"/>
      <c r="E40" s="60"/>
      <c r="F40" s="60"/>
      <c r="G40" s="60"/>
      <c r="H40" s="61"/>
      <c r="I40" s="8">
        <f>260984.78+136023.79</f>
        <v>397008.57</v>
      </c>
      <c r="J40" s="71">
        <f>J41+J42+J43+J44+J45+J46+J47+J48+J49+J50+J51+J52+J53</f>
        <v>1260682</v>
      </c>
      <c r="K40" s="72"/>
      <c r="L40" s="14"/>
    </row>
    <row r="41" spans="1:12" ht="15" customHeight="1">
      <c r="A41" s="4" t="s">
        <v>69</v>
      </c>
      <c r="B41" s="43" t="s">
        <v>86</v>
      </c>
      <c r="C41" s="44"/>
      <c r="D41" s="44"/>
      <c r="E41" s="44"/>
      <c r="F41" s="44"/>
      <c r="G41" s="44"/>
      <c r="H41" s="45"/>
      <c r="I41" s="23"/>
      <c r="J41" s="46">
        <f>3576+6773</f>
        <v>10349</v>
      </c>
      <c r="K41" s="47"/>
      <c r="L41" s="14"/>
    </row>
    <row r="42" spans="1:12" ht="15" customHeight="1">
      <c r="A42" s="4" t="s">
        <v>70</v>
      </c>
      <c r="B42" s="43" t="s">
        <v>57</v>
      </c>
      <c r="C42" s="44"/>
      <c r="D42" s="44"/>
      <c r="E42" s="44"/>
      <c r="F42" s="44"/>
      <c r="G42" s="44"/>
      <c r="H42" s="45"/>
      <c r="I42" s="23"/>
      <c r="J42" s="46">
        <v>308617</v>
      </c>
      <c r="K42" s="47"/>
      <c r="L42" s="14"/>
    </row>
    <row r="43" spans="1:12" ht="15" customHeight="1">
      <c r="A43" s="4" t="s">
        <v>71</v>
      </c>
      <c r="B43" s="43" t="s">
        <v>58</v>
      </c>
      <c r="C43" s="44"/>
      <c r="D43" s="44"/>
      <c r="E43" s="44"/>
      <c r="F43" s="44"/>
      <c r="G43" s="44"/>
      <c r="H43" s="45"/>
      <c r="I43" s="23"/>
      <c r="J43" s="46">
        <v>47956</v>
      </c>
      <c r="K43" s="47"/>
      <c r="L43" s="14"/>
    </row>
    <row r="44" spans="1:12" ht="15" customHeight="1">
      <c r="A44" s="4" t="s">
        <v>72</v>
      </c>
      <c r="B44" s="43" t="s">
        <v>59</v>
      </c>
      <c r="C44" s="44"/>
      <c r="D44" s="44"/>
      <c r="E44" s="44"/>
      <c r="F44" s="44"/>
      <c r="G44" s="44"/>
      <c r="H44" s="45"/>
      <c r="I44" s="23"/>
      <c r="J44" s="46">
        <v>40882</v>
      </c>
      <c r="K44" s="47"/>
      <c r="L44" s="14"/>
    </row>
    <row r="45" spans="1:12" ht="15" customHeight="1">
      <c r="A45" s="4" t="s">
        <v>73</v>
      </c>
      <c r="B45" s="43" t="s">
        <v>60</v>
      </c>
      <c r="C45" s="44"/>
      <c r="D45" s="44"/>
      <c r="E45" s="44"/>
      <c r="F45" s="44"/>
      <c r="G45" s="44"/>
      <c r="H45" s="45"/>
      <c r="I45" s="23"/>
      <c r="J45" s="46">
        <v>5580</v>
      </c>
      <c r="K45" s="47"/>
      <c r="L45" s="14"/>
    </row>
    <row r="46" spans="1:12" ht="15" customHeight="1">
      <c r="A46" s="4" t="s">
        <v>74</v>
      </c>
      <c r="B46" s="43" t="s">
        <v>61</v>
      </c>
      <c r="C46" s="44"/>
      <c r="D46" s="44"/>
      <c r="E46" s="44"/>
      <c r="F46" s="44"/>
      <c r="G46" s="44"/>
      <c r="H46" s="45"/>
      <c r="I46" s="23"/>
      <c r="J46" s="46">
        <v>93049</v>
      </c>
      <c r="K46" s="47"/>
      <c r="L46" s="14"/>
    </row>
    <row r="47" spans="1:12" ht="15" customHeight="1">
      <c r="A47" s="4" t="s">
        <v>75</v>
      </c>
      <c r="B47" s="43" t="s">
        <v>62</v>
      </c>
      <c r="C47" s="44"/>
      <c r="D47" s="44"/>
      <c r="E47" s="44"/>
      <c r="F47" s="44"/>
      <c r="G47" s="44"/>
      <c r="H47" s="45"/>
      <c r="I47" s="23"/>
      <c r="J47" s="46">
        <v>13974</v>
      </c>
      <c r="K47" s="47"/>
      <c r="L47" s="14"/>
    </row>
    <row r="48" spans="1:12" ht="15" customHeight="1">
      <c r="A48" s="4" t="s">
        <v>76</v>
      </c>
      <c r="B48" s="43" t="s">
        <v>63</v>
      </c>
      <c r="C48" s="44"/>
      <c r="D48" s="44"/>
      <c r="E48" s="44"/>
      <c r="F48" s="44"/>
      <c r="G48" s="44"/>
      <c r="H48" s="45"/>
      <c r="I48" s="23"/>
      <c r="J48" s="46">
        <v>1222</v>
      </c>
      <c r="K48" s="47"/>
      <c r="L48" s="14"/>
    </row>
    <row r="49" spans="1:29" ht="15" customHeight="1">
      <c r="A49" s="4" t="s">
        <v>77</v>
      </c>
      <c r="B49" s="43" t="s">
        <v>64</v>
      </c>
      <c r="C49" s="44"/>
      <c r="D49" s="44"/>
      <c r="E49" s="44"/>
      <c r="F49" s="44"/>
      <c r="G49" s="44"/>
      <c r="H49" s="45"/>
      <c r="I49" s="23"/>
      <c r="J49" s="46">
        <v>61864</v>
      </c>
      <c r="K49" s="47"/>
      <c r="L49" s="14"/>
    </row>
    <row r="50" spans="1:29" ht="15" customHeight="1">
      <c r="A50" s="4" t="s">
        <v>78</v>
      </c>
      <c r="B50" s="43" t="s">
        <v>65</v>
      </c>
      <c r="C50" s="44"/>
      <c r="D50" s="44"/>
      <c r="E50" s="44"/>
      <c r="F50" s="44"/>
      <c r="G50" s="44"/>
      <c r="H50" s="36"/>
      <c r="I50" s="23"/>
      <c r="J50" s="46">
        <v>2517</v>
      </c>
      <c r="K50" s="47"/>
      <c r="L50" s="14"/>
    </row>
    <row r="51" spans="1:29" ht="15" customHeight="1">
      <c r="A51" s="4" t="s">
        <v>79</v>
      </c>
      <c r="B51" s="43" t="s">
        <v>66</v>
      </c>
      <c r="C51" s="44"/>
      <c r="D51" s="44"/>
      <c r="E51" s="44"/>
      <c r="F51" s="44"/>
      <c r="G51" s="44"/>
      <c r="H51" s="45"/>
      <c r="I51" s="23"/>
      <c r="J51" s="46">
        <v>625773</v>
      </c>
      <c r="K51" s="47"/>
      <c r="L51" s="14"/>
    </row>
    <row r="52" spans="1:29" ht="15" customHeight="1">
      <c r="A52" s="4" t="s">
        <v>80</v>
      </c>
      <c r="B52" s="43" t="s">
        <v>67</v>
      </c>
      <c r="C52" s="44"/>
      <c r="D52" s="44"/>
      <c r="E52" s="44"/>
      <c r="F52" s="44"/>
      <c r="G52" s="44"/>
      <c r="H52" s="45"/>
      <c r="I52" s="23"/>
      <c r="J52" s="46">
        <v>44429</v>
      </c>
      <c r="K52" s="47"/>
      <c r="L52" s="14"/>
    </row>
    <row r="53" spans="1:29" ht="15" customHeight="1">
      <c r="A53" s="4" t="s">
        <v>81</v>
      </c>
      <c r="B53" s="43" t="s">
        <v>68</v>
      </c>
      <c r="C53" s="44"/>
      <c r="D53" s="44"/>
      <c r="E53" s="44"/>
      <c r="F53" s="44"/>
      <c r="G53" s="44"/>
      <c r="H53" s="45"/>
      <c r="I53" s="23"/>
      <c r="J53" s="46">
        <v>4470</v>
      </c>
      <c r="K53" s="47"/>
      <c r="L53" s="14"/>
    </row>
    <row r="54" spans="1:29" ht="15" customHeight="1">
      <c r="A54" s="3">
        <v>6</v>
      </c>
      <c r="B54" s="56" t="s">
        <v>18</v>
      </c>
      <c r="C54" s="57"/>
      <c r="D54" s="57"/>
      <c r="E54" s="57"/>
      <c r="F54" s="57"/>
      <c r="G54" s="57"/>
      <c r="H54" s="58"/>
      <c r="I54" s="8">
        <f>59400+40800</f>
        <v>100200</v>
      </c>
      <c r="J54" s="71">
        <f>I54</f>
        <v>100200</v>
      </c>
      <c r="K54" s="72"/>
      <c r="L54" s="15"/>
    </row>
    <row r="55" spans="1:29" ht="15" customHeight="1">
      <c r="A55" s="3">
        <v>7</v>
      </c>
      <c r="B55" s="59" t="s">
        <v>20</v>
      </c>
      <c r="C55" s="60"/>
      <c r="D55" s="60"/>
      <c r="E55" s="60"/>
      <c r="F55" s="60"/>
      <c r="G55" s="60"/>
      <c r="H55" s="9"/>
      <c r="I55" s="8">
        <f>456330.21+237935</f>
        <v>694265.21</v>
      </c>
      <c r="J55" s="71">
        <f>J56</f>
        <v>143507</v>
      </c>
      <c r="K55" s="72"/>
      <c r="L55" s="14"/>
    </row>
    <row r="56" spans="1:29" ht="15" customHeight="1">
      <c r="A56" s="4" t="s">
        <v>84</v>
      </c>
      <c r="B56" s="43" t="s">
        <v>85</v>
      </c>
      <c r="C56" s="44"/>
      <c r="D56" s="44"/>
      <c r="E56" s="44"/>
      <c r="F56" s="44"/>
      <c r="G56" s="44"/>
      <c r="H56" s="45"/>
      <c r="I56" s="23"/>
      <c r="J56" s="46">
        <v>143507</v>
      </c>
      <c r="K56" s="47"/>
      <c r="L56" s="14"/>
    </row>
    <row r="57" spans="1:29" ht="16.5" customHeight="1">
      <c r="A57" s="7"/>
      <c r="B57" s="100" t="s">
        <v>28</v>
      </c>
      <c r="C57" s="101"/>
      <c r="D57" s="101"/>
      <c r="E57" s="101"/>
      <c r="F57" s="101"/>
      <c r="G57" s="101"/>
      <c r="H57" s="102"/>
      <c r="I57" s="8">
        <f>I23+I31+I32+I33+I40+I54+I55</f>
        <v>4295221.0499999989</v>
      </c>
      <c r="J57" s="71">
        <f>J23+J31+J32+J33+J40+J54+J55</f>
        <v>4608136.2699999996</v>
      </c>
      <c r="K57" s="72"/>
      <c r="L57" s="14"/>
    </row>
    <row r="58" spans="1:29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9" ht="57.75" customHeight="1">
      <c r="A59" s="98" t="s">
        <v>88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ht="23.25" customHeight="1">
      <c r="A60" s="99" t="s">
        <v>40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M60" s="17"/>
      <c r="N60" s="15"/>
      <c r="O60" s="15"/>
      <c r="P60" s="15"/>
      <c r="Q60" s="15"/>
      <c r="R60" s="15"/>
      <c r="S60" s="19"/>
      <c r="T60" s="19"/>
      <c r="U60" s="19"/>
      <c r="V60" s="19"/>
      <c r="W60" s="19"/>
      <c r="X60" s="19"/>
    </row>
    <row r="61" spans="1:29" ht="7.5" customHeight="1">
      <c r="M61" s="17"/>
      <c r="N61" s="15"/>
      <c r="O61" s="15"/>
      <c r="P61" s="15"/>
      <c r="Q61" s="15"/>
      <c r="R61" s="15"/>
      <c r="S61" s="19"/>
      <c r="T61" s="19"/>
      <c r="U61" s="19"/>
      <c r="V61" s="19"/>
      <c r="W61" s="19"/>
      <c r="X61" s="19"/>
    </row>
    <row r="62" spans="1:29" ht="12" customHeight="1">
      <c r="A62" s="99" t="s">
        <v>87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M62" s="17"/>
      <c r="N62" s="15"/>
      <c r="O62" s="15"/>
      <c r="P62" s="15"/>
      <c r="Q62" s="15"/>
      <c r="R62" s="15"/>
      <c r="S62" s="19"/>
      <c r="T62" s="19"/>
      <c r="U62" s="19"/>
      <c r="V62" s="19"/>
      <c r="W62" s="19"/>
      <c r="X62" s="19"/>
    </row>
    <row r="63" spans="1:29" ht="7.5" customHeight="1">
      <c r="M63" s="17"/>
      <c r="N63" s="15"/>
      <c r="O63" s="15"/>
      <c r="P63" s="15"/>
      <c r="Q63" s="15"/>
      <c r="R63" s="15"/>
      <c r="S63" s="19"/>
      <c r="T63" s="19"/>
      <c r="U63" s="19"/>
      <c r="V63" s="19"/>
      <c r="W63" s="19"/>
      <c r="X63" s="19"/>
    </row>
    <row r="64" spans="1:29">
      <c r="A64" s="99" t="s">
        <v>26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M64" s="17"/>
      <c r="N64" s="15"/>
      <c r="O64" s="15"/>
      <c r="P64" s="15"/>
      <c r="Q64" s="15"/>
      <c r="R64" s="15"/>
      <c r="S64" s="19"/>
      <c r="T64" s="19"/>
      <c r="U64" s="19"/>
      <c r="V64" s="19"/>
      <c r="W64" s="19"/>
      <c r="X64" s="19"/>
    </row>
    <row r="65" spans="1:24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</row>
    <row r="66" spans="1:24"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>
      <c r="M68" s="16"/>
      <c r="N68" s="16"/>
      <c r="O68" s="16"/>
      <c r="P68" s="16"/>
      <c r="Q68" s="16"/>
      <c r="R68" s="16"/>
      <c r="S68" s="16"/>
      <c r="T68" s="16"/>
      <c r="U68" s="19"/>
      <c r="V68" s="19"/>
      <c r="W68" s="19"/>
      <c r="X68" s="19"/>
    </row>
    <row r="69" spans="1:24">
      <c r="M69" s="17"/>
      <c r="N69" s="17"/>
      <c r="O69" s="17"/>
      <c r="P69" s="17"/>
      <c r="Q69" s="17"/>
      <c r="R69" s="17"/>
      <c r="S69" s="17"/>
      <c r="T69" s="17"/>
      <c r="U69" s="19"/>
      <c r="V69" s="19"/>
      <c r="W69" s="19"/>
      <c r="X69" s="19"/>
    </row>
    <row r="70" spans="1:24">
      <c r="M70" s="17"/>
      <c r="N70" s="17"/>
      <c r="O70" s="17"/>
      <c r="P70" s="17"/>
      <c r="Q70" s="17"/>
      <c r="R70" s="17"/>
      <c r="S70" s="17"/>
      <c r="T70" s="17"/>
      <c r="U70" s="19"/>
      <c r="V70" s="19"/>
      <c r="W70" s="19"/>
      <c r="X70" s="19"/>
    </row>
    <row r="71" spans="1:24">
      <c r="M71" s="18"/>
      <c r="N71" s="18"/>
      <c r="O71" s="18"/>
      <c r="P71" s="18"/>
      <c r="Q71" s="18"/>
      <c r="R71" s="18"/>
      <c r="S71" s="18"/>
      <c r="T71" s="18"/>
      <c r="U71" s="19"/>
      <c r="V71" s="19"/>
      <c r="W71" s="19"/>
      <c r="X71" s="19"/>
    </row>
    <row r="72" spans="1:24">
      <c r="M72" s="17"/>
      <c r="N72" s="15"/>
      <c r="O72" s="15"/>
      <c r="P72" s="15"/>
      <c r="Q72" s="15"/>
      <c r="R72" s="15"/>
      <c r="S72" s="15"/>
      <c r="T72" s="15"/>
      <c r="U72" s="19"/>
      <c r="V72" s="19"/>
      <c r="W72" s="19"/>
      <c r="X72" s="19"/>
    </row>
    <row r="73" spans="1:24">
      <c r="M73" s="17"/>
      <c r="N73" s="15"/>
      <c r="O73" s="15"/>
      <c r="P73" s="15"/>
      <c r="Q73" s="15"/>
      <c r="R73" s="15"/>
      <c r="S73" s="15"/>
      <c r="T73" s="15"/>
      <c r="U73" s="19"/>
      <c r="V73" s="19"/>
      <c r="W73" s="19"/>
      <c r="X73" s="19"/>
    </row>
    <row r="74" spans="1:24">
      <c r="M74" s="17"/>
      <c r="N74" s="15"/>
      <c r="O74" s="15"/>
      <c r="P74" s="15"/>
      <c r="Q74" s="15"/>
      <c r="R74" s="15"/>
      <c r="S74" s="15"/>
      <c r="T74" s="15"/>
      <c r="U74" s="19"/>
      <c r="V74" s="19"/>
      <c r="W74" s="19"/>
      <c r="X74" s="19"/>
    </row>
    <row r="75" spans="1:24">
      <c r="M75" s="17"/>
      <c r="N75" s="15"/>
      <c r="O75" s="15"/>
      <c r="P75" s="15"/>
      <c r="Q75" s="15"/>
      <c r="R75" s="15"/>
      <c r="S75" s="15"/>
      <c r="T75" s="15"/>
      <c r="U75" s="19"/>
      <c r="V75" s="19"/>
      <c r="W75" s="19"/>
      <c r="X75" s="19"/>
    </row>
    <row r="76" spans="1:24">
      <c r="M76" s="17"/>
      <c r="N76" s="15"/>
      <c r="O76" s="15"/>
      <c r="P76" s="15"/>
      <c r="Q76" s="15"/>
      <c r="R76" s="15"/>
      <c r="S76" s="15"/>
      <c r="T76" s="15"/>
      <c r="U76" s="19"/>
      <c r="V76" s="19"/>
      <c r="W76" s="19"/>
      <c r="X76" s="19"/>
    </row>
    <row r="77" spans="1:24">
      <c r="M77" s="18"/>
      <c r="N77" s="18"/>
      <c r="O77" s="18"/>
      <c r="P77" s="18"/>
      <c r="Q77" s="18"/>
      <c r="R77" s="18"/>
      <c r="S77" s="18"/>
      <c r="T77" s="18"/>
      <c r="U77" s="19"/>
      <c r="V77" s="19"/>
      <c r="W77" s="19"/>
      <c r="X77" s="19"/>
    </row>
    <row r="78" spans="1:24"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>
      <c r="M80" s="16"/>
      <c r="N80" s="16"/>
      <c r="O80" s="16"/>
      <c r="P80" s="16"/>
      <c r="Q80" s="16"/>
      <c r="R80" s="16"/>
      <c r="S80" s="19"/>
      <c r="T80" s="19"/>
      <c r="U80" s="19"/>
      <c r="V80" s="19"/>
      <c r="W80" s="19"/>
      <c r="X80" s="19"/>
    </row>
    <row r="81" spans="13:24">
      <c r="M81" s="17"/>
      <c r="N81" s="17"/>
      <c r="O81" s="17"/>
      <c r="P81" s="17"/>
      <c r="Q81" s="17"/>
      <c r="R81" s="17"/>
      <c r="S81" s="19"/>
      <c r="T81" s="19"/>
      <c r="U81" s="19"/>
      <c r="V81" s="19"/>
      <c r="W81" s="19"/>
      <c r="X81" s="19"/>
    </row>
    <row r="82" spans="13:24">
      <c r="M82" s="17"/>
      <c r="N82" s="17"/>
      <c r="O82" s="17"/>
      <c r="P82" s="17"/>
      <c r="Q82" s="17"/>
      <c r="R82" s="17"/>
      <c r="S82" s="19"/>
      <c r="T82" s="19"/>
      <c r="U82" s="19"/>
      <c r="V82" s="19"/>
      <c r="W82" s="19"/>
      <c r="X82" s="19"/>
    </row>
    <row r="83" spans="13:24">
      <c r="M83" s="18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</row>
    <row r="84" spans="13:24">
      <c r="M84" s="17"/>
      <c r="N84" s="15"/>
      <c r="O84" s="15"/>
      <c r="P84" s="15"/>
      <c r="Q84" s="15"/>
      <c r="R84" s="15"/>
      <c r="S84" s="19"/>
      <c r="T84" s="19"/>
      <c r="U84" s="19"/>
      <c r="V84" s="19"/>
      <c r="W84" s="19"/>
      <c r="X84" s="19"/>
    </row>
    <row r="85" spans="13:24">
      <c r="M85" s="17"/>
      <c r="N85" s="15"/>
      <c r="O85" s="15"/>
      <c r="P85" s="15"/>
      <c r="Q85" s="15"/>
      <c r="R85" s="15"/>
      <c r="S85" s="19"/>
      <c r="T85" s="19"/>
      <c r="U85" s="19"/>
      <c r="V85" s="19"/>
      <c r="W85" s="19"/>
      <c r="X85" s="19"/>
    </row>
    <row r="86" spans="13:24">
      <c r="M86" s="17"/>
      <c r="N86" s="15"/>
      <c r="O86" s="15"/>
      <c r="P86" s="15"/>
      <c r="Q86" s="15"/>
      <c r="R86" s="15"/>
      <c r="S86" s="19"/>
      <c r="T86" s="19"/>
      <c r="U86" s="19"/>
      <c r="V86" s="19"/>
      <c r="W86" s="19"/>
      <c r="X86" s="19"/>
    </row>
    <row r="87" spans="13:24">
      <c r="M87" s="20"/>
      <c r="N87" s="15"/>
      <c r="O87" s="15"/>
      <c r="P87" s="15"/>
      <c r="Q87" s="15"/>
      <c r="R87" s="15"/>
      <c r="S87" s="19"/>
      <c r="T87" s="19"/>
      <c r="U87" s="19"/>
      <c r="V87" s="19"/>
      <c r="W87" s="19"/>
      <c r="X87" s="19"/>
    </row>
    <row r="88" spans="13:24">
      <c r="M88" s="17"/>
      <c r="N88" s="15"/>
      <c r="O88" s="15"/>
      <c r="P88" s="15"/>
      <c r="Q88" s="15"/>
      <c r="R88" s="15"/>
      <c r="S88" s="19"/>
      <c r="T88" s="19"/>
      <c r="U88" s="19"/>
      <c r="V88" s="19"/>
      <c r="W88" s="19"/>
      <c r="X88" s="19"/>
    </row>
    <row r="89" spans="13:24">
      <c r="M89" s="18"/>
      <c r="N89" s="18"/>
      <c r="O89" s="18"/>
      <c r="P89" s="18"/>
      <c r="Q89" s="18"/>
      <c r="R89" s="18"/>
      <c r="S89" s="19"/>
      <c r="T89" s="19"/>
      <c r="U89" s="19"/>
      <c r="V89" s="19"/>
      <c r="W89" s="19"/>
      <c r="X89" s="19"/>
    </row>
    <row r="90" spans="13:24"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3:24"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3:24">
      <c r="M92" s="16"/>
      <c r="N92" s="16"/>
      <c r="O92" s="16"/>
      <c r="P92" s="16"/>
      <c r="Q92" s="16"/>
      <c r="R92" s="16"/>
      <c r="S92" s="19"/>
      <c r="T92" s="19"/>
      <c r="U92" s="19"/>
      <c r="V92" s="19"/>
      <c r="W92" s="19"/>
      <c r="X92" s="19"/>
    </row>
    <row r="93" spans="13:24">
      <c r="M93" s="17"/>
      <c r="N93" s="17"/>
      <c r="O93" s="17"/>
      <c r="P93" s="17"/>
      <c r="Q93" s="17"/>
      <c r="R93" s="17"/>
      <c r="S93" s="19"/>
      <c r="T93" s="19"/>
      <c r="U93" s="19"/>
      <c r="V93" s="19"/>
      <c r="W93" s="19"/>
      <c r="X93" s="19"/>
    </row>
    <row r="94" spans="13:24">
      <c r="M94" s="17"/>
      <c r="N94" s="17"/>
      <c r="O94" s="17"/>
      <c r="P94" s="17"/>
      <c r="Q94" s="17"/>
      <c r="R94" s="17"/>
      <c r="S94" s="19"/>
      <c r="T94" s="19"/>
      <c r="U94" s="19"/>
      <c r="V94" s="19"/>
      <c r="W94" s="19"/>
      <c r="X94" s="19"/>
    </row>
    <row r="95" spans="13:24"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</row>
    <row r="96" spans="13:24">
      <c r="M96" s="17"/>
      <c r="N96" s="15"/>
      <c r="O96" s="15"/>
      <c r="P96" s="15"/>
      <c r="Q96" s="15"/>
      <c r="R96" s="15"/>
      <c r="S96" s="19"/>
      <c r="T96" s="19"/>
      <c r="U96" s="19"/>
      <c r="V96" s="19"/>
      <c r="W96" s="19"/>
      <c r="X96" s="19"/>
    </row>
    <row r="97" spans="13:24">
      <c r="M97" s="17"/>
      <c r="N97" s="15"/>
      <c r="O97" s="15"/>
      <c r="P97" s="15"/>
      <c r="Q97" s="15"/>
      <c r="R97" s="15"/>
      <c r="S97" s="19"/>
      <c r="T97" s="19"/>
      <c r="U97" s="19"/>
      <c r="V97" s="19"/>
      <c r="W97" s="19"/>
      <c r="X97" s="19"/>
    </row>
    <row r="98" spans="13:24">
      <c r="M98" s="17"/>
      <c r="N98" s="15"/>
      <c r="O98" s="15"/>
      <c r="P98" s="15"/>
      <c r="Q98" s="15"/>
      <c r="R98" s="15"/>
      <c r="S98" s="19"/>
      <c r="T98" s="19"/>
      <c r="U98" s="19"/>
      <c r="V98" s="19"/>
      <c r="W98" s="19"/>
      <c r="X98" s="19"/>
    </row>
    <row r="99" spans="13:24">
      <c r="M99" s="17"/>
      <c r="N99" s="15"/>
      <c r="O99" s="15"/>
      <c r="P99" s="15"/>
      <c r="Q99" s="15"/>
      <c r="R99" s="15"/>
      <c r="S99" s="19"/>
      <c r="T99" s="19"/>
      <c r="U99" s="19"/>
      <c r="V99" s="19"/>
      <c r="W99" s="19"/>
      <c r="X99" s="19"/>
    </row>
    <row r="100" spans="13:24">
      <c r="M100" s="17"/>
      <c r="N100" s="15"/>
      <c r="O100" s="15"/>
      <c r="P100" s="15"/>
      <c r="Q100" s="15"/>
      <c r="R100" s="15"/>
      <c r="S100" s="19"/>
      <c r="T100" s="19"/>
      <c r="U100" s="19"/>
      <c r="V100" s="19"/>
      <c r="W100" s="19"/>
      <c r="X100" s="19"/>
    </row>
    <row r="101" spans="13:24"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</row>
    <row r="102" spans="13:24"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3:24"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3:24"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9"/>
      <c r="X104" s="19"/>
    </row>
    <row r="105" spans="13:24"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9"/>
      <c r="X105" s="19"/>
    </row>
    <row r="106" spans="13:24"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9"/>
      <c r="X106" s="19"/>
    </row>
    <row r="107" spans="13:24"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3:24">
      <c r="M108" s="17"/>
      <c r="N108" s="15"/>
      <c r="O108" s="15"/>
      <c r="P108" s="15"/>
      <c r="Q108" s="15"/>
      <c r="R108" s="15"/>
      <c r="S108" s="15"/>
      <c r="T108" s="15"/>
      <c r="U108" s="15"/>
      <c r="V108" s="15"/>
      <c r="W108" s="19"/>
      <c r="X108" s="19"/>
    </row>
    <row r="109" spans="13:24">
      <c r="M109" s="17"/>
      <c r="N109" s="15"/>
      <c r="O109" s="15"/>
      <c r="P109" s="15"/>
      <c r="Q109" s="15"/>
      <c r="R109" s="15"/>
      <c r="S109" s="15"/>
      <c r="T109" s="15"/>
      <c r="U109" s="15"/>
      <c r="V109" s="15"/>
      <c r="W109" s="19"/>
      <c r="X109" s="19"/>
    </row>
    <row r="110" spans="13:24">
      <c r="M110" s="17"/>
      <c r="N110" s="15"/>
      <c r="O110" s="15"/>
      <c r="P110" s="15"/>
      <c r="Q110" s="15"/>
      <c r="R110" s="15"/>
      <c r="S110" s="15"/>
      <c r="T110" s="15"/>
      <c r="U110" s="15"/>
      <c r="V110" s="15"/>
      <c r="W110" s="19"/>
      <c r="X110" s="19"/>
    </row>
    <row r="111" spans="13:24">
      <c r="M111" s="17"/>
      <c r="N111" s="15"/>
      <c r="O111" s="15"/>
      <c r="P111" s="15"/>
      <c r="Q111" s="15"/>
      <c r="R111" s="15"/>
      <c r="S111" s="15"/>
      <c r="T111" s="15"/>
      <c r="U111" s="15"/>
      <c r="V111" s="15"/>
      <c r="W111" s="19"/>
      <c r="X111" s="19"/>
    </row>
    <row r="112" spans="13:24">
      <c r="M112" s="17"/>
      <c r="N112" s="15"/>
      <c r="O112" s="15"/>
      <c r="P112" s="15"/>
      <c r="Q112" s="15"/>
      <c r="R112" s="15"/>
      <c r="S112" s="15"/>
      <c r="T112" s="15"/>
      <c r="U112" s="15"/>
      <c r="V112" s="15"/>
      <c r="W112" s="19"/>
      <c r="X112" s="19"/>
    </row>
    <row r="113" spans="13:24"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9"/>
      <c r="X113" s="19"/>
    </row>
    <row r="114" spans="13:24"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3:24"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3:24"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3:24"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3:24"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3:24"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3:24"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3:24"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3:24"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3:24"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3:24"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3:24">
      <c r="M125" s="16"/>
      <c r="N125" s="16"/>
      <c r="O125" s="16"/>
      <c r="P125" s="16"/>
      <c r="Q125" s="16"/>
      <c r="R125" s="16"/>
      <c r="S125" s="19"/>
      <c r="T125" s="19"/>
      <c r="U125" s="19"/>
      <c r="V125" s="19"/>
      <c r="W125" s="19"/>
    </row>
    <row r="126" spans="13:24">
      <c r="M126" s="17"/>
      <c r="N126" s="17"/>
      <c r="O126" s="17"/>
      <c r="P126" s="17"/>
      <c r="Q126" s="17"/>
      <c r="R126" s="17"/>
      <c r="S126" s="19"/>
      <c r="T126" s="19"/>
      <c r="U126" s="19"/>
      <c r="V126" s="19"/>
      <c r="W126" s="19"/>
    </row>
    <row r="127" spans="13:24">
      <c r="M127" s="17"/>
      <c r="N127" s="17"/>
      <c r="O127" s="17"/>
      <c r="P127" s="17"/>
      <c r="Q127" s="17"/>
      <c r="R127" s="17"/>
      <c r="S127" s="19"/>
      <c r="T127" s="19"/>
      <c r="U127" s="19"/>
      <c r="V127" s="19"/>
      <c r="W127" s="19"/>
    </row>
    <row r="128" spans="13:24">
      <c r="M128" s="18"/>
      <c r="N128" s="18"/>
      <c r="O128" s="18"/>
      <c r="P128" s="18"/>
      <c r="Q128" s="18"/>
      <c r="R128" s="18"/>
      <c r="S128" s="19"/>
      <c r="T128" s="19"/>
      <c r="U128" s="19"/>
      <c r="V128" s="19"/>
      <c r="W128" s="19"/>
    </row>
    <row r="129" spans="13:23">
      <c r="M129" s="17"/>
      <c r="N129" s="15"/>
      <c r="O129" s="15"/>
      <c r="P129" s="15"/>
      <c r="Q129" s="15"/>
      <c r="R129" s="15"/>
      <c r="S129" s="19"/>
      <c r="T129" s="19"/>
      <c r="U129" s="19"/>
      <c r="V129" s="19"/>
      <c r="W129" s="19"/>
    </row>
    <row r="130" spans="13:23">
      <c r="M130" s="17"/>
      <c r="N130" s="15"/>
      <c r="O130" s="15"/>
      <c r="P130" s="15"/>
      <c r="Q130" s="15"/>
      <c r="R130" s="15"/>
      <c r="S130" s="19"/>
      <c r="T130" s="19"/>
      <c r="U130" s="19"/>
      <c r="V130" s="19"/>
      <c r="W130" s="19"/>
    </row>
    <row r="131" spans="13:23">
      <c r="M131" s="17"/>
      <c r="N131" s="15"/>
      <c r="O131" s="15"/>
      <c r="P131" s="15"/>
      <c r="Q131" s="15"/>
      <c r="R131" s="15"/>
      <c r="S131" s="19"/>
      <c r="T131" s="19"/>
      <c r="U131" s="19"/>
      <c r="V131" s="19"/>
      <c r="W131" s="19"/>
    </row>
    <row r="132" spans="13:23">
      <c r="M132" s="17"/>
      <c r="N132" s="15"/>
      <c r="O132" s="15"/>
      <c r="P132" s="15"/>
      <c r="Q132" s="15"/>
      <c r="R132" s="15"/>
      <c r="S132" s="19"/>
      <c r="T132" s="19"/>
      <c r="U132" s="19"/>
      <c r="V132" s="19"/>
      <c r="W132" s="19"/>
    </row>
    <row r="133" spans="13:23">
      <c r="M133" s="17"/>
      <c r="N133" s="15"/>
      <c r="O133" s="15"/>
      <c r="P133" s="15"/>
      <c r="Q133" s="15"/>
      <c r="R133" s="15"/>
      <c r="S133" s="19"/>
      <c r="T133" s="19"/>
      <c r="U133" s="19"/>
      <c r="V133" s="19"/>
      <c r="W133" s="19"/>
    </row>
    <row r="134" spans="13:23">
      <c r="M134" s="18"/>
      <c r="N134" s="18"/>
      <c r="O134" s="18"/>
      <c r="P134" s="18"/>
      <c r="Q134" s="18"/>
      <c r="R134" s="18"/>
      <c r="S134" s="19"/>
      <c r="T134" s="19"/>
      <c r="U134" s="19"/>
      <c r="V134" s="19"/>
      <c r="W134" s="19"/>
    </row>
    <row r="135" spans="13:23"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3:23"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3:23"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3:23"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3:23">
      <c r="M139" s="16"/>
      <c r="N139" s="16"/>
      <c r="O139" s="16"/>
      <c r="P139" s="16"/>
      <c r="Q139" s="16"/>
      <c r="R139" s="16"/>
      <c r="S139" s="19"/>
      <c r="T139" s="19"/>
      <c r="U139" s="19"/>
      <c r="V139" s="19"/>
      <c r="W139" s="19"/>
    </row>
    <row r="140" spans="13:23">
      <c r="M140" s="17"/>
      <c r="N140" s="17"/>
      <c r="O140" s="17"/>
      <c r="P140" s="17"/>
      <c r="Q140" s="17"/>
      <c r="R140" s="17"/>
      <c r="S140" s="19"/>
      <c r="T140" s="19"/>
      <c r="U140" s="19"/>
      <c r="V140" s="19"/>
      <c r="W140" s="19"/>
    </row>
    <row r="141" spans="13:23">
      <c r="M141" s="17"/>
      <c r="N141" s="17"/>
      <c r="O141" s="17"/>
      <c r="P141" s="17"/>
      <c r="Q141" s="17"/>
      <c r="R141" s="17"/>
      <c r="S141" s="19"/>
      <c r="T141" s="19"/>
      <c r="U141" s="19"/>
      <c r="V141" s="19"/>
      <c r="W141" s="19"/>
    </row>
    <row r="142" spans="13:23">
      <c r="M142" s="18"/>
      <c r="N142" s="18"/>
      <c r="O142" s="18"/>
      <c r="P142" s="18"/>
      <c r="Q142" s="18"/>
      <c r="R142" s="18"/>
      <c r="S142" s="19"/>
      <c r="T142" s="19"/>
      <c r="U142" s="19"/>
      <c r="V142" s="19"/>
      <c r="W142" s="19"/>
    </row>
    <row r="143" spans="13:23">
      <c r="M143" s="17"/>
      <c r="N143" s="15"/>
      <c r="O143" s="15"/>
      <c r="P143" s="15"/>
      <c r="Q143" s="15"/>
      <c r="R143" s="15"/>
      <c r="S143" s="19"/>
      <c r="T143" s="19"/>
      <c r="U143" s="19"/>
      <c r="V143" s="19"/>
      <c r="W143" s="19"/>
    </row>
    <row r="144" spans="13:23">
      <c r="M144" s="17"/>
      <c r="N144" s="15"/>
      <c r="O144" s="15"/>
      <c r="P144" s="15"/>
      <c r="Q144" s="15"/>
      <c r="R144" s="15"/>
      <c r="S144" s="19"/>
      <c r="T144" s="19"/>
      <c r="U144" s="19"/>
      <c r="V144" s="19"/>
      <c r="W144" s="19"/>
    </row>
    <row r="145" spans="13:23">
      <c r="M145" s="17"/>
      <c r="N145" s="15"/>
      <c r="O145" s="15"/>
      <c r="P145" s="15"/>
      <c r="Q145" s="15"/>
      <c r="R145" s="15"/>
      <c r="S145" s="19"/>
      <c r="T145" s="19"/>
      <c r="U145" s="19"/>
      <c r="V145" s="19"/>
      <c r="W145" s="19"/>
    </row>
    <row r="146" spans="13:23">
      <c r="M146" s="17"/>
      <c r="N146" s="15"/>
      <c r="O146" s="15"/>
      <c r="P146" s="15"/>
      <c r="Q146" s="15"/>
      <c r="R146" s="15"/>
      <c r="S146" s="19"/>
      <c r="T146" s="19"/>
      <c r="U146" s="19"/>
      <c r="V146" s="19"/>
      <c r="W146" s="19"/>
    </row>
    <row r="147" spans="13:23">
      <c r="M147" s="17"/>
      <c r="N147" s="15"/>
      <c r="O147" s="15"/>
      <c r="P147" s="15"/>
      <c r="Q147" s="15"/>
      <c r="R147" s="15"/>
      <c r="S147" s="19"/>
      <c r="T147" s="19"/>
      <c r="U147" s="19"/>
      <c r="V147" s="19"/>
      <c r="W147" s="19"/>
    </row>
    <row r="148" spans="13:23">
      <c r="M148" s="18"/>
      <c r="N148" s="18"/>
      <c r="O148" s="18"/>
      <c r="P148" s="18"/>
      <c r="Q148" s="18"/>
      <c r="R148" s="18"/>
      <c r="S148" s="19"/>
      <c r="T148" s="19"/>
      <c r="U148" s="19"/>
      <c r="V148" s="19"/>
      <c r="W148" s="19"/>
    </row>
    <row r="149" spans="13:23"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3:23"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3:23">
      <c r="M151" s="16"/>
      <c r="N151" s="16"/>
      <c r="O151" s="16"/>
      <c r="P151" s="16"/>
      <c r="Q151" s="16"/>
      <c r="R151" s="16"/>
      <c r="S151" s="16"/>
      <c r="T151" s="16"/>
      <c r="U151" s="19"/>
      <c r="V151" s="19"/>
      <c r="W151" s="19"/>
    </row>
    <row r="152" spans="13:23">
      <c r="M152" s="17"/>
      <c r="N152" s="17"/>
      <c r="O152" s="17"/>
      <c r="P152" s="17"/>
      <c r="Q152" s="17"/>
      <c r="R152" s="17"/>
      <c r="S152" s="17"/>
      <c r="T152" s="17"/>
      <c r="U152" s="19"/>
      <c r="V152" s="19"/>
      <c r="W152" s="19"/>
    </row>
    <row r="153" spans="13:23">
      <c r="M153" s="17"/>
      <c r="N153" s="17"/>
      <c r="O153" s="17"/>
      <c r="P153" s="17"/>
      <c r="Q153" s="17"/>
      <c r="R153" s="17"/>
      <c r="S153" s="17"/>
      <c r="T153" s="17"/>
      <c r="U153" s="19"/>
      <c r="V153" s="19"/>
      <c r="W153" s="19"/>
    </row>
    <row r="154" spans="13:23">
      <c r="M154" s="18"/>
      <c r="N154" s="18"/>
      <c r="O154" s="18"/>
      <c r="P154" s="18"/>
      <c r="Q154" s="18"/>
      <c r="R154" s="18"/>
      <c r="S154" s="18"/>
      <c r="T154" s="18"/>
      <c r="U154" s="19"/>
      <c r="V154" s="19"/>
      <c r="W154" s="19"/>
    </row>
    <row r="155" spans="13:23">
      <c r="M155" s="17"/>
      <c r="N155" s="15"/>
      <c r="O155" s="15"/>
      <c r="P155" s="15"/>
      <c r="Q155" s="15"/>
      <c r="R155" s="15"/>
      <c r="S155" s="15"/>
      <c r="T155" s="15"/>
      <c r="U155" s="19"/>
      <c r="V155" s="19"/>
      <c r="W155" s="19"/>
    </row>
    <row r="156" spans="13:23">
      <c r="M156" s="17"/>
      <c r="N156" s="15"/>
      <c r="O156" s="15"/>
      <c r="P156" s="15"/>
      <c r="Q156" s="15"/>
      <c r="R156" s="15"/>
      <c r="S156" s="15"/>
      <c r="T156" s="15"/>
      <c r="U156" s="19"/>
      <c r="V156" s="19"/>
      <c r="W156" s="19"/>
    </row>
    <row r="157" spans="13:23">
      <c r="M157" s="17"/>
      <c r="N157" s="15"/>
      <c r="O157" s="15"/>
      <c r="P157" s="15"/>
      <c r="Q157" s="15"/>
      <c r="R157" s="15"/>
      <c r="S157" s="15"/>
      <c r="T157" s="15"/>
      <c r="U157" s="19"/>
      <c r="V157" s="19"/>
      <c r="W157" s="19"/>
    </row>
    <row r="158" spans="13:23">
      <c r="M158" s="17"/>
      <c r="N158" s="15"/>
      <c r="O158" s="15"/>
      <c r="P158" s="15"/>
      <c r="Q158" s="15"/>
      <c r="R158" s="15"/>
      <c r="S158" s="15"/>
      <c r="T158" s="15"/>
      <c r="U158" s="19"/>
      <c r="V158" s="19"/>
      <c r="W158" s="19"/>
    </row>
    <row r="159" spans="13:23">
      <c r="M159" s="17"/>
      <c r="N159" s="15"/>
      <c r="O159" s="15"/>
      <c r="P159" s="15"/>
      <c r="Q159" s="15"/>
      <c r="R159" s="15"/>
      <c r="S159" s="15"/>
      <c r="T159" s="15"/>
      <c r="U159" s="19"/>
      <c r="V159" s="19"/>
      <c r="W159" s="19"/>
    </row>
    <row r="160" spans="13:23">
      <c r="M160" s="18"/>
      <c r="N160" s="18"/>
      <c r="O160" s="18"/>
      <c r="P160" s="18"/>
      <c r="Q160" s="18"/>
      <c r="R160" s="18"/>
      <c r="S160" s="18"/>
      <c r="T160" s="18"/>
      <c r="U160" s="19"/>
      <c r="V160" s="19"/>
      <c r="W160" s="19"/>
    </row>
    <row r="161" spans="13:23"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3:23"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3:23">
      <c r="M163" s="16"/>
      <c r="N163" s="16"/>
      <c r="O163" s="16"/>
      <c r="P163" s="16"/>
      <c r="Q163" s="16"/>
      <c r="R163" s="16"/>
      <c r="S163" s="19"/>
      <c r="T163" s="19"/>
      <c r="U163" s="19"/>
      <c r="V163" s="19"/>
      <c r="W163" s="19"/>
    </row>
    <row r="164" spans="13:23">
      <c r="M164" s="17"/>
      <c r="N164" s="17"/>
      <c r="O164" s="17"/>
      <c r="P164" s="17"/>
      <c r="Q164" s="17"/>
      <c r="R164" s="17"/>
      <c r="S164" s="19"/>
      <c r="T164" s="19"/>
      <c r="U164" s="19"/>
      <c r="V164" s="19"/>
      <c r="W164" s="19"/>
    </row>
    <row r="165" spans="13:23">
      <c r="M165" s="17"/>
      <c r="N165" s="17"/>
      <c r="O165" s="17"/>
      <c r="P165" s="17"/>
      <c r="Q165" s="17"/>
      <c r="R165" s="17"/>
      <c r="S165" s="19"/>
      <c r="T165" s="19"/>
      <c r="U165" s="19"/>
      <c r="V165" s="19"/>
      <c r="W165" s="19"/>
    </row>
    <row r="166" spans="13:23">
      <c r="M166" s="18"/>
      <c r="N166" s="18"/>
      <c r="O166" s="18"/>
      <c r="P166" s="18"/>
      <c r="Q166" s="18"/>
      <c r="R166" s="18"/>
      <c r="S166" s="19"/>
      <c r="T166" s="19"/>
      <c r="U166" s="19"/>
      <c r="V166" s="19"/>
      <c r="W166" s="19"/>
    </row>
    <row r="167" spans="13:23">
      <c r="M167" s="17"/>
      <c r="N167" s="15"/>
      <c r="O167" s="15"/>
      <c r="P167" s="15"/>
      <c r="Q167" s="15"/>
      <c r="R167" s="15"/>
      <c r="S167" s="19"/>
      <c r="T167" s="19"/>
      <c r="U167" s="19"/>
      <c r="V167" s="19"/>
      <c r="W167" s="19"/>
    </row>
    <row r="168" spans="13:23">
      <c r="M168" s="17"/>
      <c r="N168" s="15"/>
      <c r="O168" s="15"/>
      <c r="P168" s="15"/>
      <c r="Q168" s="15"/>
      <c r="R168" s="15"/>
      <c r="S168" s="19"/>
      <c r="T168" s="19"/>
      <c r="U168" s="19"/>
      <c r="V168" s="19"/>
      <c r="W168" s="19"/>
    </row>
    <row r="169" spans="13:23">
      <c r="M169" s="17"/>
      <c r="N169" s="15"/>
      <c r="O169" s="15"/>
      <c r="P169" s="15"/>
      <c r="Q169" s="15"/>
      <c r="R169" s="15"/>
      <c r="S169" s="19"/>
      <c r="T169" s="19"/>
      <c r="U169" s="19"/>
      <c r="V169" s="19"/>
      <c r="W169" s="19"/>
    </row>
    <row r="170" spans="13:23">
      <c r="M170" s="20"/>
      <c r="N170" s="15"/>
      <c r="O170" s="15"/>
      <c r="P170" s="15"/>
      <c r="Q170" s="15"/>
      <c r="R170" s="15"/>
      <c r="S170" s="19"/>
      <c r="T170" s="19"/>
      <c r="U170" s="19"/>
      <c r="V170" s="19"/>
      <c r="W170" s="19"/>
    </row>
    <row r="171" spans="13:23">
      <c r="M171" s="17"/>
      <c r="N171" s="15"/>
      <c r="O171" s="15"/>
      <c r="P171" s="15"/>
      <c r="Q171" s="15"/>
      <c r="R171" s="15"/>
      <c r="S171" s="19"/>
      <c r="T171" s="19"/>
      <c r="U171" s="19"/>
      <c r="V171" s="19"/>
      <c r="W171" s="19"/>
    </row>
    <row r="172" spans="13:23">
      <c r="M172" s="18"/>
      <c r="N172" s="18"/>
      <c r="O172" s="18"/>
      <c r="P172" s="18"/>
      <c r="Q172" s="18"/>
      <c r="R172" s="18"/>
      <c r="S172" s="19"/>
      <c r="T172" s="19"/>
      <c r="U172" s="19"/>
      <c r="V172" s="19"/>
      <c r="W172" s="19"/>
    </row>
    <row r="173" spans="13:23"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3:23"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3:23">
      <c r="M175" s="16"/>
      <c r="N175" s="16"/>
      <c r="O175" s="16"/>
      <c r="P175" s="16"/>
      <c r="Q175" s="16"/>
      <c r="R175" s="16"/>
      <c r="S175" s="19"/>
      <c r="T175" s="19"/>
      <c r="U175" s="19"/>
      <c r="V175" s="19"/>
      <c r="W175" s="19"/>
    </row>
    <row r="176" spans="13:23">
      <c r="M176" s="17"/>
      <c r="N176" s="17"/>
      <c r="O176" s="17"/>
      <c r="P176" s="17"/>
      <c r="Q176" s="17"/>
      <c r="R176" s="17"/>
      <c r="S176" s="19"/>
      <c r="T176" s="19"/>
      <c r="U176" s="19"/>
      <c r="V176" s="19"/>
      <c r="W176" s="19"/>
    </row>
    <row r="177" spans="13:23">
      <c r="M177" s="17"/>
      <c r="N177" s="17"/>
      <c r="O177" s="17"/>
      <c r="P177" s="17"/>
      <c r="Q177" s="17"/>
      <c r="R177" s="17"/>
      <c r="S177" s="19"/>
      <c r="T177" s="19"/>
      <c r="U177" s="19"/>
      <c r="V177" s="19"/>
      <c r="W177" s="19"/>
    </row>
    <row r="178" spans="13:23">
      <c r="M178" s="18"/>
      <c r="N178" s="18"/>
      <c r="O178" s="18"/>
      <c r="P178" s="18"/>
      <c r="Q178" s="18"/>
      <c r="R178" s="18"/>
      <c r="S178" s="19"/>
      <c r="T178" s="19"/>
      <c r="U178" s="19"/>
      <c r="V178" s="19"/>
      <c r="W178" s="19"/>
    </row>
    <row r="179" spans="13:23">
      <c r="M179" s="17"/>
      <c r="N179" s="15"/>
      <c r="O179" s="15"/>
      <c r="P179" s="15"/>
      <c r="Q179" s="15"/>
      <c r="R179" s="15"/>
      <c r="S179" s="19"/>
      <c r="T179" s="19"/>
      <c r="U179" s="19"/>
      <c r="V179" s="19"/>
      <c r="W179" s="19"/>
    </row>
    <row r="180" spans="13:23">
      <c r="M180" s="17"/>
      <c r="N180" s="15"/>
      <c r="O180" s="15"/>
      <c r="P180" s="15"/>
      <c r="Q180" s="15"/>
      <c r="R180" s="15"/>
      <c r="S180" s="19"/>
      <c r="T180" s="19"/>
      <c r="U180" s="19"/>
      <c r="V180" s="19"/>
      <c r="W180" s="19"/>
    </row>
    <row r="181" spans="13:23">
      <c r="M181" s="17"/>
      <c r="N181" s="15"/>
      <c r="O181" s="15"/>
      <c r="P181" s="15"/>
      <c r="Q181" s="15"/>
      <c r="R181" s="15"/>
      <c r="S181" s="19"/>
      <c r="T181" s="19"/>
      <c r="U181" s="19"/>
      <c r="V181" s="19"/>
      <c r="W181" s="19"/>
    </row>
    <row r="182" spans="13:23">
      <c r="M182" s="17"/>
      <c r="N182" s="15"/>
      <c r="O182" s="15"/>
      <c r="P182" s="15"/>
      <c r="Q182" s="15"/>
      <c r="R182" s="15"/>
      <c r="S182" s="19"/>
      <c r="T182" s="19"/>
      <c r="U182" s="19"/>
      <c r="V182" s="19"/>
      <c r="W182" s="19"/>
    </row>
    <row r="183" spans="13:23">
      <c r="M183" s="17"/>
      <c r="N183" s="15"/>
      <c r="O183" s="15"/>
      <c r="P183" s="15"/>
      <c r="Q183" s="15"/>
      <c r="R183" s="15"/>
      <c r="S183" s="19"/>
      <c r="T183" s="19"/>
      <c r="U183" s="19"/>
      <c r="V183" s="19"/>
      <c r="W183" s="19"/>
    </row>
    <row r="184" spans="13:23">
      <c r="M184" s="18"/>
      <c r="N184" s="18"/>
      <c r="O184" s="18"/>
      <c r="P184" s="18"/>
      <c r="Q184" s="18"/>
      <c r="R184" s="18"/>
      <c r="S184" s="19"/>
      <c r="T184" s="19"/>
      <c r="U184" s="19"/>
      <c r="V184" s="19"/>
      <c r="W184" s="19"/>
    </row>
    <row r="185" spans="13:23"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3:23"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3:23"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9"/>
    </row>
    <row r="188" spans="13:23"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9"/>
    </row>
    <row r="189" spans="13:23"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9"/>
    </row>
    <row r="190" spans="13:23"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9"/>
    </row>
    <row r="191" spans="13:23">
      <c r="M191" s="17"/>
      <c r="N191" s="15"/>
      <c r="O191" s="15"/>
      <c r="P191" s="15"/>
      <c r="Q191" s="15"/>
      <c r="R191" s="15"/>
      <c r="S191" s="15"/>
      <c r="T191" s="15"/>
      <c r="U191" s="15"/>
      <c r="V191" s="15"/>
      <c r="W191" s="19"/>
    </row>
    <row r="192" spans="13:23">
      <c r="M192" s="17"/>
      <c r="N192" s="15"/>
      <c r="O192" s="15"/>
      <c r="P192" s="15"/>
      <c r="Q192" s="15"/>
      <c r="R192" s="15"/>
      <c r="S192" s="15"/>
      <c r="T192" s="15"/>
      <c r="U192" s="15"/>
      <c r="V192" s="15"/>
      <c r="W192" s="19"/>
    </row>
    <row r="193" spans="13:23">
      <c r="M193" s="17"/>
      <c r="N193" s="15"/>
      <c r="O193" s="15"/>
      <c r="P193" s="15"/>
      <c r="Q193" s="15"/>
      <c r="R193" s="15"/>
      <c r="S193" s="15"/>
      <c r="T193" s="15"/>
      <c r="U193" s="15"/>
      <c r="V193" s="15"/>
      <c r="W193" s="19"/>
    </row>
    <row r="194" spans="13:23">
      <c r="M194" s="17"/>
      <c r="N194" s="15"/>
      <c r="O194" s="15"/>
      <c r="P194" s="15"/>
      <c r="Q194" s="15"/>
      <c r="R194" s="15"/>
      <c r="S194" s="15"/>
      <c r="T194" s="15"/>
      <c r="U194" s="15"/>
      <c r="V194" s="15"/>
      <c r="W194" s="19"/>
    </row>
    <row r="195" spans="13:23">
      <c r="M195" s="17"/>
      <c r="N195" s="15"/>
      <c r="O195" s="15"/>
      <c r="P195" s="15"/>
      <c r="Q195" s="15"/>
      <c r="R195" s="15"/>
      <c r="S195" s="15"/>
      <c r="T195" s="15"/>
      <c r="U195" s="15"/>
      <c r="V195" s="15"/>
      <c r="W195" s="19"/>
    </row>
    <row r="196" spans="13:23"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9"/>
    </row>
    <row r="197" spans="13:23"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3:23"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3:23"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3:23"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3:23"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3:23"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3:23"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3:23"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3:23"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</sheetData>
  <sheetProtection password="CE28" sheet="1" objects="1" scenarios="1" selectLockedCells="1" selectUnlockedCells="1"/>
  <mergeCells count="103">
    <mergeCell ref="A59:M59"/>
    <mergeCell ref="B56:H56"/>
    <mergeCell ref="J56:K56"/>
    <mergeCell ref="A67:K67"/>
    <mergeCell ref="A60:K60"/>
    <mergeCell ref="A62:K62"/>
    <mergeCell ref="A64:K64"/>
    <mergeCell ref="A65:K65"/>
    <mergeCell ref="J40:K40"/>
    <mergeCell ref="B54:H54"/>
    <mergeCell ref="B40:H40"/>
    <mergeCell ref="B57:H57"/>
    <mergeCell ref="J54:K54"/>
    <mergeCell ref="J57:K57"/>
    <mergeCell ref="J55:K55"/>
    <mergeCell ref="B41:H41"/>
    <mergeCell ref="J41:K41"/>
    <mergeCell ref="B42:H42"/>
    <mergeCell ref="J42:K42"/>
    <mergeCell ref="B43:H43"/>
    <mergeCell ref="J43:K43"/>
    <mergeCell ref="B44:H44"/>
    <mergeCell ref="J44:K44"/>
    <mergeCell ref="B45:H45"/>
    <mergeCell ref="B55:G55"/>
    <mergeCell ref="B52:H52"/>
    <mergeCell ref="B38:H38"/>
    <mergeCell ref="J23:K23"/>
    <mergeCell ref="J27:K27"/>
    <mergeCell ref="J31:K31"/>
    <mergeCell ref="J33:K33"/>
    <mergeCell ref="J34:K34"/>
    <mergeCell ref="B34:H34"/>
    <mergeCell ref="J25:K25"/>
    <mergeCell ref="B30:G30"/>
    <mergeCell ref="J30:K30"/>
    <mergeCell ref="J28:K28"/>
    <mergeCell ref="B32:G32"/>
    <mergeCell ref="J24:K24"/>
    <mergeCell ref="J52:K52"/>
    <mergeCell ref="B53:H53"/>
    <mergeCell ref="J53:K53"/>
    <mergeCell ref="J45:K45"/>
    <mergeCell ref="B46:H46"/>
    <mergeCell ref="J46:K46"/>
    <mergeCell ref="B51:H51"/>
    <mergeCell ref="J51:K51"/>
    <mergeCell ref="B47:H47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10:E11"/>
    <mergeCell ref="K7:L7"/>
    <mergeCell ref="J11:K11"/>
    <mergeCell ref="I10:M10"/>
    <mergeCell ref="A22:K22"/>
    <mergeCell ref="A18:A21"/>
    <mergeCell ref="B27:H27"/>
    <mergeCell ref="J37:K37"/>
    <mergeCell ref="J47:K47"/>
    <mergeCell ref="B48:H48"/>
    <mergeCell ref="J48:K48"/>
    <mergeCell ref="J38:K38"/>
    <mergeCell ref="J39:K39"/>
    <mergeCell ref="J35:K35"/>
    <mergeCell ref="J36:K36"/>
    <mergeCell ref="B36:H36"/>
    <mergeCell ref="B37:H37"/>
    <mergeCell ref="B28:H28"/>
    <mergeCell ref="J29:K29"/>
    <mergeCell ref="B49:H49"/>
    <mergeCell ref="J49:K49"/>
    <mergeCell ref="J50:K50"/>
    <mergeCell ref="B50:G50"/>
    <mergeCell ref="A1:L1"/>
    <mergeCell ref="A2:L2"/>
    <mergeCell ref="A6:L6"/>
    <mergeCell ref="B39:H39"/>
    <mergeCell ref="A15:E16"/>
    <mergeCell ref="B31:H31"/>
    <mergeCell ref="B33:H33"/>
    <mergeCell ref="B23:H23"/>
    <mergeCell ref="B24:H24"/>
    <mergeCell ref="B25:H25"/>
    <mergeCell ref="B29:G29"/>
    <mergeCell ref="J12:K12"/>
    <mergeCell ref="B35:H35"/>
    <mergeCell ref="J13:K13"/>
    <mergeCell ref="J14:K14"/>
    <mergeCell ref="J32:K32"/>
    <mergeCell ref="F10:G11"/>
    <mergeCell ref="F15:G16"/>
  </mergeCells>
  <printOptions horizontalCentered="1"/>
  <pageMargins left="0" right="0" top="0.39370078740157483" bottom="1.1811023622047245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5-9этажный</vt:lpstr>
      <vt:lpstr>'5-9этажный'!Область_печати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2012-03-06T02:51:26Z</dcterms:modified>
</cp:coreProperties>
</file>