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9-ти этажные" sheetId="1" r:id="rId1"/>
  </sheets>
  <definedNames>
    <definedName name="_xlnm.Print_Area" localSheetId="0">'9-ти этажные'!$A$1:$AC$61</definedName>
  </definedNames>
  <calcPr calcId="124519"/>
</workbook>
</file>

<file path=xl/calcChain.xml><?xml version="1.0" encoding="utf-8"?>
<calcChain xmlns="http://schemas.openxmlformats.org/spreadsheetml/2006/main">
  <c r="F14" i="1"/>
  <c r="F13"/>
  <c r="AC13"/>
  <c r="AC14" s="1"/>
  <c r="I51"/>
  <c r="U12"/>
  <c r="F12"/>
  <c r="I14"/>
  <c r="I13"/>
  <c r="L14"/>
  <c r="L13"/>
  <c r="U13"/>
  <c r="J14"/>
  <c r="J13"/>
  <c r="V38"/>
  <c r="U38"/>
  <c r="V37"/>
  <c r="U37"/>
  <c r="V36"/>
  <c r="U36"/>
  <c r="V35"/>
  <c r="U35"/>
  <c r="V34"/>
  <c r="U34"/>
  <c r="J38"/>
  <c r="J51"/>
  <c r="J40"/>
  <c r="R38"/>
  <c r="R26"/>
  <c r="Q41"/>
  <c r="R25"/>
  <c r="F15" l="1"/>
  <c r="J25"/>
  <c r="J26"/>
  <c r="Z36"/>
  <c r="AA36"/>
  <c r="U39"/>
  <c r="V39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J54" l="1"/>
  <c r="I54"/>
  <c r="M19"/>
  <c r="P20" s="1"/>
</calcChain>
</file>

<file path=xl/sharedStrings.xml><?xml version="1.0" encoding="utf-8"?>
<sst xmlns="http://schemas.openxmlformats.org/spreadsheetml/2006/main" count="89" uniqueCount="87">
  <si>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</si>
  <si>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</si>
  <si>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</si>
  <si>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</si>
  <si>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</si>
  <si>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</si>
  <si>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</si>
  <si>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</si>
  <si>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</si>
  <si>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</si>
  <si>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</si>
  <si>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</si>
  <si>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</si>
  <si>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</si>
  <si>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</si>
  <si>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</si>
  <si>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</si>
  <si>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</si>
  <si>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</si>
  <si>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</si>
  <si>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</si>
  <si>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</si>
  <si>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</si>
  <si>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</si>
  <si>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</si>
  <si>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</si>
  <si>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</si>
  <si>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</si>
  <si>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</si>
  <si>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</si>
  <si>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</si>
  <si>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</si>
  <si>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</si>
  <si>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</si>
  <si>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</si>
  <si>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</si>
  <si>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</si>
  <si>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</si>
  <si>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</si>
  <si>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</si>
  <si>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</si>
  <si>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</si>
  <si>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</si>
  <si>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</si>
  <si>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</si>
  <si>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</si>
  <si>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</si>
  <si>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</si>
  <si>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</si>
  <si>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</si>
  <si>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</si>
  <si>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</si>
  <si>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</si>
  <si>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</si>
  <si>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</si>
  <si>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</si>
  <si>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</si>
  <si>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</si>
  <si>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</si>
  <si>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№1</t>
    </r>
  </si>
  <si>
    <t>Монтаж труб п/п в мусорокамерах - 25,0 м.</t>
  </si>
  <si>
    <t>Ремонт кровли - 98,0 м2</t>
  </si>
  <si>
    <t>Замена труб ГВС - 54,0 м.</t>
  </si>
  <si>
    <t>Устройство бетонной отмостки - 1,48 м3</t>
  </si>
  <si>
    <t>Замена светильников в под-де №4 - 11 шт.</t>
  </si>
  <si>
    <t>Измерение и испытание эл.оборудование лифтов</t>
  </si>
  <si>
    <t>Ремонт швов - 402,0м.</t>
  </si>
  <si>
    <t>7.1</t>
  </si>
  <si>
    <t>Ремонт кровли - 764,0 м2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</si>
  <si>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</si>
  <si>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</si>
  <si>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</si>
  <si>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</si>
  <si>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</si>
  <si>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</si>
  <si>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</si>
  <si>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</si>
  <si>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</si>
  <si>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7.2</t>
  </si>
  <si>
    <t>Установка прибора учета тепловой энергии</t>
  </si>
  <si>
    <t>Устройство пандуса - №1 под.</t>
  </si>
  <si>
    <t>Устройство пандуса - №5 под.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</si>
  <si>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</si>
  <si>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</si>
  <si>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</si>
  <si>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</t>
  </si>
  <si>
    <t>Зам. директора по экономике                                                                     А.Ф. Тимиргалиева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</si>
</sst>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2" borderId="0" xfId="0" applyFill="1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0" fillId="2" borderId="0" xfId="0" applyNumberFormat="1" applyFill="1"/>
    <xf numFmtId="165" fontId="0" fillId="0" borderId="1" xfId="0" applyNumberForma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14" fillId="2" borderId="1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2"/>
  <sheetViews>
    <sheetView tabSelected="1" view="pageBreakPreview" topLeftCell="A37" zoomScale="85" zoomScaleNormal="40" zoomScaleSheetLayoutView="85" workbookViewId="0">
      <selection activeCell="L18" sqref="L18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285156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7.42578125" hidden="1" customWidth="1"/>
    <col min="20" max="20" width="8.140625" hidden="1" customWidth="1"/>
    <col min="21" max="21" width="12.7109375" hidden="1" customWidth="1"/>
    <col min="22" max="24" width="11.7109375" hidden="1" customWidth="1"/>
    <col min="25" max="25" width="14.42578125" hidden="1" customWidth="1"/>
    <col min="26" max="27" width="12.5703125" hidden="1" customWidth="1"/>
    <col min="28" max="28" width="11.5703125" hidden="1" customWidth="1"/>
    <col min="29" max="29" width="11.5703125" customWidth="1"/>
    <col min="30" max="30" width="12.140625" customWidth="1"/>
    <col min="31" max="33" width="11.85546875" customWidth="1"/>
    <col min="34" max="34" width="12.42578125" customWidth="1"/>
    <col min="35" max="35" width="13.140625" customWidth="1"/>
    <col min="36" max="37" width="11.7109375" customWidth="1"/>
    <col min="38" max="38" width="11" customWidth="1"/>
    <col min="39" max="39" width="11.7109375" customWidth="1"/>
    <col min="40" max="41" width="9.140625" customWidth="1"/>
  </cols>
  <sheetData>
    <row r="1" spans="1:29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29" ht="11.25" customHeight="1">
      <c r="A2" s="96" t="s">
        <v>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29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29">
      <c r="A4" s="159" t="s">
        <v>15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49"/>
      <c r="P4" s="70"/>
      <c r="Q4" s="70"/>
      <c r="R4" s="70"/>
      <c r="S4" s="70"/>
      <c r="T4" s="70"/>
      <c r="U4" s="70"/>
      <c r="V4" s="70"/>
      <c r="W4" s="70"/>
      <c r="X4" s="70"/>
      <c r="Y4" s="73"/>
      <c r="Z4" s="74"/>
    </row>
    <row r="5" spans="1:29">
      <c r="A5" s="2" t="s">
        <v>59</v>
      </c>
      <c r="B5" s="2"/>
      <c r="C5" s="2"/>
      <c r="D5" s="2"/>
      <c r="E5" s="2"/>
      <c r="F5" s="2"/>
      <c r="G5" s="2"/>
      <c r="H5" s="2"/>
      <c r="I5" s="2"/>
      <c r="J5" s="2"/>
      <c r="K5" s="2"/>
      <c r="L5" s="50"/>
      <c r="P5" s="71"/>
      <c r="Q5" s="71"/>
      <c r="R5" s="71"/>
      <c r="S5" s="71"/>
      <c r="T5" s="71"/>
      <c r="U5" s="71"/>
      <c r="V5" s="71"/>
      <c r="W5" s="71"/>
      <c r="X5" s="71"/>
      <c r="Y5" s="73"/>
      <c r="Z5" s="74"/>
    </row>
    <row r="6" spans="1:29" ht="9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P6" s="70"/>
      <c r="Q6" s="70"/>
      <c r="R6" s="70"/>
      <c r="S6" s="70"/>
      <c r="T6" s="70"/>
      <c r="U6" s="70"/>
      <c r="V6" s="70"/>
      <c r="W6" s="70"/>
      <c r="X6" s="70"/>
      <c r="Y6" s="73"/>
      <c r="Z6" s="75"/>
    </row>
    <row r="7" spans="1:29">
      <c r="A7" s="161" t="s">
        <v>11</v>
      </c>
      <c r="B7" s="161"/>
      <c r="C7" s="161"/>
      <c r="D7" s="161"/>
      <c r="E7" s="51">
        <v>12381.2</v>
      </c>
      <c r="F7" s="52" t="s">
        <v>12</v>
      </c>
      <c r="G7" s="53"/>
      <c r="H7" s="53"/>
      <c r="I7" s="54" t="s">
        <v>13</v>
      </c>
      <c r="J7" s="55">
        <v>197</v>
      </c>
      <c r="K7" s="129" t="s">
        <v>14</v>
      </c>
      <c r="L7" s="129"/>
      <c r="M7" s="14"/>
      <c r="P7" s="70"/>
      <c r="Q7" s="70"/>
      <c r="R7" s="70"/>
      <c r="S7" s="70"/>
      <c r="T7" s="70"/>
      <c r="U7" s="70"/>
      <c r="V7" s="70"/>
      <c r="W7" s="70"/>
      <c r="X7" s="70"/>
      <c r="Y7" s="73"/>
      <c r="Z7" s="75"/>
    </row>
    <row r="8" spans="1:29" ht="6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9">
      <c r="A9" s="56" t="s">
        <v>35</v>
      </c>
      <c r="B9" s="56"/>
      <c r="C9" s="56"/>
      <c r="D9" s="14"/>
      <c r="E9" s="14"/>
      <c r="F9" s="14"/>
      <c r="G9" s="14"/>
      <c r="H9" s="14"/>
      <c r="I9" s="14"/>
      <c r="J9" s="14"/>
      <c r="K9" s="14"/>
      <c r="L9" s="2"/>
    </row>
    <row r="10" spans="1:29" ht="9.75" customHeight="1">
      <c r="A10" s="123"/>
      <c r="B10" s="124"/>
      <c r="C10" s="124"/>
      <c r="D10" s="124"/>
      <c r="E10" s="125"/>
      <c r="F10" s="99" t="s">
        <v>36</v>
      </c>
      <c r="G10" s="101"/>
      <c r="H10" s="54"/>
      <c r="I10" s="81" t="s">
        <v>52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</row>
    <row r="11" spans="1:29" ht="25.5" customHeight="1">
      <c r="A11" s="126"/>
      <c r="B11" s="127"/>
      <c r="C11" s="127"/>
      <c r="D11" s="127"/>
      <c r="E11" s="128"/>
      <c r="F11" s="102"/>
      <c r="G11" s="104"/>
      <c r="H11" s="14"/>
      <c r="I11" s="79" t="s">
        <v>53</v>
      </c>
      <c r="J11" s="155" t="s">
        <v>28</v>
      </c>
      <c r="K11" s="155"/>
      <c r="L11" s="79" t="s">
        <v>20</v>
      </c>
      <c r="AC11" s="80" t="s">
        <v>18</v>
      </c>
    </row>
    <row r="12" spans="1:29" ht="26.25" customHeight="1">
      <c r="A12" s="164" t="s">
        <v>82</v>
      </c>
      <c r="B12" s="165"/>
      <c r="C12" s="165"/>
      <c r="D12" s="165"/>
      <c r="E12" s="166"/>
      <c r="F12" s="162">
        <f>402398.7</f>
        <v>402398.7</v>
      </c>
      <c r="G12" s="163"/>
      <c r="H12" s="14"/>
      <c r="I12" s="57"/>
      <c r="J12" s="169"/>
      <c r="K12" s="169"/>
      <c r="L12" s="57"/>
      <c r="M12" s="134"/>
      <c r="N12" s="134"/>
      <c r="O12" s="134"/>
      <c r="P12" s="134"/>
      <c r="Q12" s="39"/>
      <c r="R12" s="2"/>
      <c r="U12" s="72">
        <f>438119.02+1934592.21</f>
        <v>2372711.23</v>
      </c>
      <c r="AC12" s="78"/>
    </row>
    <row r="13" spans="1:29" ht="15" customHeight="1">
      <c r="A13" s="164" t="s">
        <v>21</v>
      </c>
      <c r="B13" s="165"/>
      <c r="C13" s="165"/>
      <c r="D13" s="165"/>
      <c r="E13" s="166"/>
      <c r="F13" s="162">
        <f>I13+J13+L13+AC13</f>
        <v>6421706.1500000004</v>
      </c>
      <c r="G13" s="163"/>
      <c r="H13" s="14"/>
      <c r="I13" s="58">
        <f>M20</f>
        <v>2398196.6800000002</v>
      </c>
      <c r="J13" s="154">
        <f>U39</f>
        <v>3551067.64</v>
      </c>
      <c r="K13" s="81"/>
      <c r="L13" s="58">
        <f>373660.97+75020.86</f>
        <v>448681.82999999996</v>
      </c>
      <c r="M13" s="98"/>
      <c r="N13" s="98"/>
      <c r="O13" s="98"/>
      <c r="P13" s="98"/>
      <c r="Q13" s="39"/>
      <c r="R13" s="2"/>
      <c r="U13" s="76">
        <f>U12*R40/100</f>
        <v>252697.41892260063</v>
      </c>
      <c r="AC13" s="77">
        <f>I50</f>
        <v>23760</v>
      </c>
    </row>
    <row r="14" spans="1:29" ht="13.5" customHeight="1">
      <c r="A14" s="164" t="s">
        <v>83</v>
      </c>
      <c r="B14" s="165"/>
      <c r="C14" s="165"/>
      <c r="D14" s="165"/>
      <c r="E14" s="166"/>
      <c r="F14" s="162">
        <f>I14+J14+L14+AC14</f>
        <v>6390329.1101238392</v>
      </c>
      <c r="G14" s="163"/>
      <c r="H14" s="14"/>
      <c r="I14" s="58">
        <f>J23+J31+J32+J33+U13</f>
        <v>2395482.4401238393</v>
      </c>
      <c r="J14" s="154">
        <f>V39</f>
        <v>3529257.1799999997</v>
      </c>
      <c r="K14" s="81"/>
      <c r="L14" s="58">
        <f>362151.85+79677.64</f>
        <v>441829.49</v>
      </c>
      <c r="M14" s="98"/>
      <c r="N14" s="98"/>
      <c r="O14" s="98"/>
      <c r="P14" s="98"/>
      <c r="Q14" s="39"/>
      <c r="R14" s="2"/>
      <c r="S14" s="27"/>
      <c r="T14" s="27"/>
      <c r="AC14" s="77">
        <f>AC13</f>
        <v>23760</v>
      </c>
    </row>
    <row r="15" spans="1:29" ht="9.75" customHeight="1">
      <c r="A15" s="99" t="s">
        <v>84</v>
      </c>
      <c r="B15" s="100"/>
      <c r="C15" s="100"/>
      <c r="D15" s="100"/>
      <c r="E15" s="101"/>
      <c r="F15" s="130">
        <f>F12+F13-F14</f>
        <v>433775.73987616133</v>
      </c>
      <c r="G15" s="131"/>
      <c r="H15" s="14"/>
      <c r="I15" s="1"/>
      <c r="J15" s="1"/>
      <c r="L15" s="1"/>
      <c r="M15" s="98"/>
      <c r="N15" s="98"/>
      <c r="O15" s="98"/>
      <c r="P15" s="98"/>
      <c r="Q15" s="40"/>
      <c r="R15" s="2"/>
    </row>
    <row r="16" spans="1:29" ht="15" customHeight="1">
      <c r="A16" s="102"/>
      <c r="B16" s="103"/>
      <c r="C16" s="103"/>
      <c r="D16" s="103"/>
      <c r="E16" s="104"/>
      <c r="F16" s="132"/>
      <c r="G16" s="133"/>
      <c r="H16" s="14"/>
      <c r="I16" s="59"/>
      <c r="J16" s="14"/>
      <c r="K16" s="14"/>
      <c r="L16" s="2"/>
    </row>
    <row r="17" spans="1:20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"/>
    </row>
    <row r="18" spans="1:20" ht="15" customHeight="1">
      <c r="A18" s="135" t="s">
        <v>0</v>
      </c>
      <c r="B18" s="160" t="s">
        <v>1</v>
      </c>
      <c r="C18" s="160"/>
      <c r="D18" s="160"/>
      <c r="E18" s="160"/>
      <c r="F18" s="160"/>
      <c r="G18" s="160"/>
      <c r="H18" s="160"/>
      <c r="I18" s="167" t="s">
        <v>37</v>
      </c>
      <c r="J18" s="167"/>
      <c r="K18" s="167"/>
      <c r="L18" s="15"/>
      <c r="M18" s="117"/>
      <c r="N18" s="118"/>
      <c r="O18" s="119"/>
      <c r="P18" s="120"/>
    </row>
    <row r="19" spans="1:20" ht="12" customHeight="1">
      <c r="A19" s="135"/>
      <c r="B19" s="160"/>
      <c r="C19" s="160"/>
      <c r="D19" s="160"/>
      <c r="E19" s="160"/>
      <c r="F19" s="160"/>
      <c r="G19" s="160"/>
      <c r="H19" s="160"/>
      <c r="I19" s="135" t="s">
        <v>40</v>
      </c>
      <c r="J19" s="135" t="s">
        <v>38</v>
      </c>
      <c r="K19" s="135"/>
      <c r="L19" s="15"/>
      <c r="M19" s="139">
        <f>I23+I31+I32+I33+I40</f>
        <v>2398196.6800000002</v>
      </c>
      <c r="N19" s="140"/>
      <c r="O19" s="138"/>
      <c r="P19" s="138"/>
    </row>
    <row r="20" spans="1:20" ht="8.25" customHeight="1">
      <c r="A20" s="135"/>
      <c r="B20" s="160"/>
      <c r="C20" s="160"/>
      <c r="D20" s="160"/>
      <c r="E20" s="160"/>
      <c r="F20" s="160"/>
      <c r="G20" s="160"/>
      <c r="H20" s="160"/>
      <c r="I20" s="135"/>
      <c r="J20" s="135"/>
      <c r="K20" s="135"/>
      <c r="L20" s="15"/>
      <c r="M20" s="153">
        <v>2398196.6800000002</v>
      </c>
      <c r="N20" s="153"/>
      <c r="O20" s="152"/>
      <c r="P20" s="151">
        <f>M20-M19</f>
        <v>0</v>
      </c>
      <c r="Q20" s="148" t="s">
        <v>54</v>
      </c>
      <c r="R20" s="148" t="s">
        <v>55</v>
      </c>
      <c r="S20" s="149"/>
      <c r="T20" s="68"/>
    </row>
    <row r="21" spans="1:20" ht="4.5" customHeight="1">
      <c r="A21" s="135"/>
      <c r="B21" s="160"/>
      <c r="C21" s="160"/>
      <c r="D21" s="160"/>
      <c r="E21" s="160"/>
      <c r="F21" s="160"/>
      <c r="G21" s="160"/>
      <c r="H21" s="160"/>
      <c r="I21" s="135"/>
      <c r="J21" s="135"/>
      <c r="K21" s="135"/>
      <c r="L21" s="15"/>
      <c r="M21" s="153"/>
      <c r="N21" s="153"/>
      <c r="O21" s="152"/>
      <c r="P21" s="152"/>
      <c r="Q21" s="148"/>
      <c r="R21" s="148"/>
      <c r="S21" s="149"/>
      <c r="T21" s="68"/>
    </row>
    <row r="22" spans="1:20" ht="16.5" customHeight="1">
      <c r="A22" s="168" t="s">
        <v>16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"/>
      <c r="M22" s="141"/>
      <c r="N22" s="142"/>
      <c r="O22" s="144"/>
      <c r="P22" s="144"/>
      <c r="Q22" s="43">
        <v>16.149999999999999</v>
      </c>
      <c r="R22" s="43">
        <v>100</v>
      </c>
      <c r="S22" s="41"/>
      <c r="T22" s="41"/>
    </row>
    <row r="23" spans="1:20" ht="15.75" customHeight="1">
      <c r="A23" s="3">
        <v>1</v>
      </c>
      <c r="B23" s="111" t="s">
        <v>10</v>
      </c>
      <c r="C23" s="112"/>
      <c r="D23" s="112"/>
      <c r="E23" s="112"/>
      <c r="F23" s="112"/>
      <c r="G23" s="112"/>
      <c r="H23" s="113"/>
      <c r="I23" s="10">
        <f>I24+I25+I26+I27+I28+I29+I30</f>
        <v>951853.91447678022</v>
      </c>
      <c r="J23" s="136">
        <f>J24+J25+J26+J27+J28+J29+J30</f>
        <v>951853.91447678022</v>
      </c>
      <c r="K23" s="137"/>
      <c r="L23" s="18"/>
      <c r="M23" s="31">
        <v>3.82</v>
      </c>
      <c r="N23" s="31">
        <v>4.88</v>
      </c>
      <c r="O23" s="31">
        <v>4.38</v>
      </c>
      <c r="P23" s="33">
        <v>6.99</v>
      </c>
      <c r="Q23" s="42"/>
      <c r="R23" s="42"/>
      <c r="S23" s="27"/>
      <c r="T23" s="27"/>
    </row>
    <row r="24" spans="1:20" ht="15" customHeight="1">
      <c r="A24" s="4" t="s">
        <v>2</v>
      </c>
      <c r="B24" s="114" t="s">
        <v>22</v>
      </c>
      <c r="C24" s="115"/>
      <c r="D24" s="115"/>
      <c r="E24" s="115"/>
      <c r="F24" s="115"/>
      <c r="G24" s="115"/>
      <c r="H24" s="116"/>
      <c r="I24" s="11">
        <f t="shared" ref="I24:I39" si="0">J24</f>
        <v>258381.56180804959</v>
      </c>
      <c r="J24" s="86">
        <f>M20*R24/100</f>
        <v>258381.56180804959</v>
      </c>
      <c r="K24" s="87"/>
      <c r="L24" s="19"/>
      <c r="M24" s="90">
        <v>1.74</v>
      </c>
      <c r="N24" s="91"/>
      <c r="O24" s="91"/>
      <c r="P24" s="91"/>
      <c r="Q24" s="43">
        <v>1.74</v>
      </c>
      <c r="R24" s="42">
        <f>Q24*R22/Q22</f>
        <v>10.773993808049537</v>
      </c>
      <c r="S24" s="27"/>
      <c r="T24" s="27"/>
    </row>
    <row r="25" spans="1:20" ht="13.5" customHeight="1">
      <c r="A25" s="4" t="s">
        <v>3</v>
      </c>
      <c r="B25" s="114" t="s">
        <v>7</v>
      </c>
      <c r="C25" s="115"/>
      <c r="D25" s="115"/>
      <c r="E25" s="115"/>
      <c r="F25" s="115"/>
      <c r="G25" s="115"/>
      <c r="H25" s="116"/>
      <c r="I25" s="11">
        <f t="shared" si="0"/>
        <v>83157.284260061948</v>
      </c>
      <c r="J25" s="86">
        <f>M20*R25/100</f>
        <v>83157.284260061948</v>
      </c>
      <c r="K25" s="87"/>
      <c r="L25" s="19"/>
      <c r="M25" s="32"/>
      <c r="N25" s="32">
        <v>1.06</v>
      </c>
      <c r="O25" s="90">
        <v>0.56000000000000005</v>
      </c>
      <c r="P25" s="91"/>
      <c r="Q25" s="43">
        <v>0.56000000000000005</v>
      </c>
      <c r="R25" s="42">
        <f>Q25*R22/Q22</f>
        <v>3.4674922600619205</v>
      </c>
      <c r="S25" s="27"/>
      <c r="T25" s="27"/>
    </row>
    <row r="26" spans="1:20" ht="15" customHeight="1">
      <c r="A26" s="4" t="s">
        <v>4</v>
      </c>
      <c r="B26" s="83" t="s">
        <v>23</v>
      </c>
      <c r="C26" s="84"/>
      <c r="D26" s="84"/>
      <c r="E26" s="84"/>
      <c r="F26" s="84"/>
      <c r="G26" s="84"/>
      <c r="H26" s="85"/>
      <c r="I26" s="11">
        <f t="shared" si="0"/>
        <v>301445.15544272447</v>
      </c>
      <c r="J26" s="92">
        <f>M20*R26/100</f>
        <v>301445.15544272447</v>
      </c>
      <c r="K26" s="93"/>
      <c r="L26" s="17"/>
      <c r="M26" s="31"/>
      <c r="N26" s="31"/>
      <c r="O26" s="31"/>
      <c r="P26" s="33">
        <v>2.61</v>
      </c>
      <c r="Q26" s="43">
        <v>2.0299999999999998</v>
      </c>
      <c r="R26" s="42">
        <f>Q26*R22/Q22</f>
        <v>12.569659442724458</v>
      </c>
      <c r="S26" s="27"/>
      <c r="T26" s="27"/>
    </row>
    <row r="27" spans="1:20" ht="15" customHeight="1">
      <c r="A27" s="4" t="s">
        <v>5</v>
      </c>
      <c r="B27" s="83" t="s">
        <v>8</v>
      </c>
      <c r="C27" s="84"/>
      <c r="D27" s="84"/>
      <c r="E27" s="84"/>
      <c r="F27" s="84"/>
      <c r="G27" s="84"/>
      <c r="H27" s="85"/>
      <c r="I27" s="11">
        <f t="shared" si="0"/>
        <v>151465.05347368424</v>
      </c>
      <c r="J27" s="92">
        <f>M20*R27/100</f>
        <v>151465.05347368424</v>
      </c>
      <c r="K27" s="93"/>
      <c r="L27" s="17"/>
      <c r="M27" s="90">
        <v>1.02</v>
      </c>
      <c r="N27" s="91"/>
      <c r="O27" s="91"/>
      <c r="P27" s="91"/>
      <c r="Q27" s="43">
        <v>1.02</v>
      </c>
      <c r="R27" s="42">
        <f>Q27*R22/Q22</f>
        <v>6.3157894736842115</v>
      </c>
      <c r="S27" s="27"/>
      <c r="T27" s="27"/>
    </row>
    <row r="28" spans="1:20" ht="14.25" customHeight="1">
      <c r="A28" s="4" t="s">
        <v>6</v>
      </c>
      <c r="B28" s="83" t="s">
        <v>45</v>
      </c>
      <c r="C28" s="84"/>
      <c r="D28" s="84"/>
      <c r="E28" s="84"/>
      <c r="F28" s="84"/>
      <c r="G28" s="84"/>
      <c r="H28" s="85"/>
      <c r="I28" s="30">
        <f t="shared" si="0"/>
        <v>19304.36956037152</v>
      </c>
      <c r="J28" s="92">
        <f>R28*M20/100</f>
        <v>19304.36956037152</v>
      </c>
      <c r="K28" s="93"/>
      <c r="L28" s="17"/>
      <c r="M28" s="90">
        <v>0.13</v>
      </c>
      <c r="N28" s="91"/>
      <c r="O28" s="91"/>
      <c r="P28" s="91"/>
      <c r="Q28" s="43">
        <v>0.13</v>
      </c>
      <c r="R28" s="42">
        <f>Q28*R22/Q22</f>
        <v>0.80495356037151711</v>
      </c>
      <c r="S28" s="27"/>
      <c r="T28" s="27"/>
    </row>
    <row r="29" spans="1:20" ht="15" customHeight="1">
      <c r="A29" s="4" t="s">
        <v>43</v>
      </c>
      <c r="B29" s="83" t="s">
        <v>46</v>
      </c>
      <c r="C29" s="84"/>
      <c r="D29" s="84"/>
      <c r="E29" s="84"/>
      <c r="F29" s="84"/>
      <c r="G29" s="84"/>
      <c r="H29" s="29"/>
      <c r="I29" s="30">
        <f t="shared" si="0"/>
        <v>111371.36284829723</v>
      </c>
      <c r="J29" s="92">
        <f>R29*M20/100</f>
        <v>111371.36284829723</v>
      </c>
      <c r="K29" s="93"/>
      <c r="L29" s="17"/>
      <c r="M29" s="90">
        <v>0.75</v>
      </c>
      <c r="N29" s="91"/>
      <c r="O29" s="91"/>
      <c r="P29" s="91"/>
      <c r="Q29" s="43">
        <v>0.75</v>
      </c>
      <c r="R29" s="42">
        <f>Q29*R22/Q22</f>
        <v>4.643962848297214</v>
      </c>
      <c r="S29" s="27"/>
      <c r="T29" s="27"/>
    </row>
    <row r="30" spans="1:20" ht="15" customHeight="1">
      <c r="A30" s="4" t="s">
        <v>44</v>
      </c>
      <c r="B30" s="83" t="s">
        <v>47</v>
      </c>
      <c r="C30" s="84"/>
      <c r="D30" s="84"/>
      <c r="E30" s="84"/>
      <c r="F30" s="84"/>
      <c r="G30" s="84"/>
      <c r="H30" s="29"/>
      <c r="I30" s="30">
        <f t="shared" si="0"/>
        <v>26729.127083591335</v>
      </c>
      <c r="J30" s="92">
        <f>M20*R30/100</f>
        <v>26729.127083591335</v>
      </c>
      <c r="K30" s="93"/>
      <c r="L30" s="17"/>
      <c r="M30" s="90">
        <v>0.18</v>
      </c>
      <c r="N30" s="91"/>
      <c r="O30" s="91"/>
      <c r="P30" s="91"/>
      <c r="Q30" s="43">
        <v>0.18</v>
      </c>
      <c r="R30" s="42">
        <f>Q30*R22/Q22</f>
        <v>1.1145510835913313</v>
      </c>
      <c r="S30" s="27"/>
      <c r="T30" s="27"/>
    </row>
    <row r="31" spans="1:20" ht="14.25" customHeight="1">
      <c r="A31" s="3">
        <v>2</v>
      </c>
      <c r="B31" s="105" t="s">
        <v>19</v>
      </c>
      <c r="C31" s="106"/>
      <c r="D31" s="106"/>
      <c r="E31" s="106"/>
      <c r="F31" s="106"/>
      <c r="G31" s="106"/>
      <c r="H31" s="107"/>
      <c r="I31" s="10">
        <f t="shared" si="0"/>
        <v>204923.3076408669</v>
      </c>
      <c r="J31" s="136">
        <f>M20*R31/100</f>
        <v>204923.3076408669</v>
      </c>
      <c r="K31" s="137"/>
      <c r="L31" s="18"/>
      <c r="M31" s="90">
        <v>1.38</v>
      </c>
      <c r="N31" s="91"/>
      <c r="O31" s="91"/>
      <c r="P31" s="91"/>
      <c r="Q31" s="43">
        <v>1.38</v>
      </c>
      <c r="R31" s="42">
        <f>Q31*R22/Q22</f>
        <v>8.544891640866874</v>
      </c>
      <c r="S31" s="27"/>
      <c r="T31" s="27"/>
    </row>
    <row r="32" spans="1:20" ht="12.75" customHeight="1">
      <c r="A32" s="3">
        <v>3</v>
      </c>
      <c r="B32" s="105" t="s">
        <v>48</v>
      </c>
      <c r="C32" s="106"/>
      <c r="D32" s="106"/>
      <c r="E32" s="106"/>
      <c r="F32" s="106"/>
      <c r="G32" s="106"/>
      <c r="H32" s="28"/>
      <c r="I32" s="10">
        <f t="shared" si="0"/>
        <v>136615.53842724461</v>
      </c>
      <c r="J32" s="136">
        <f>M20*R32/100</f>
        <v>136615.53842724461</v>
      </c>
      <c r="K32" s="137"/>
      <c r="L32" s="18"/>
      <c r="M32" s="90">
        <v>0.92</v>
      </c>
      <c r="N32" s="91"/>
      <c r="O32" s="91"/>
      <c r="P32" s="91"/>
      <c r="Q32" s="43">
        <v>0.92</v>
      </c>
      <c r="R32" s="42">
        <f>Q32*R22/Q22</f>
        <v>5.696594427244583</v>
      </c>
      <c r="S32" s="27"/>
      <c r="T32" s="27"/>
    </row>
    <row r="33" spans="1:27" ht="24.75" customHeight="1">
      <c r="A33" s="5">
        <v>4</v>
      </c>
      <c r="B33" s="108" t="s">
        <v>29</v>
      </c>
      <c r="C33" s="109"/>
      <c r="D33" s="109"/>
      <c r="E33" s="109"/>
      <c r="F33" s="109"/>
      <c r="G33" s="109"/>
      <c r="H33" s="110"/>
      <c r="I33" s="10">
        <f t="shared" si="0"/>
        <v>849392.2606563468</v>
      </c>
      <c r="J33" s="136">
        <f>J34+J35+J36+J37+J38+J39</f>
        <v>849392.2606563468</v>
      </c>
      <c r="K33" s="137"/>
      <c r="L33" s="18"/>
      <c r="M33" s="90">
        <v>4.38</v>
      </c>
      <c r="N33" s="143"/>
      <c r="O33" s="90">
        <v>5.72</v>
      </c>
      <c r="P33" s="91"/>
      <c r="Q33" s="43"/>
      <c r="R33" s="42"/>
      <c r="S33" s="27"/>
      <c r="T33" s="27"/>
      <c r="U33" s="170" t="s">
        <v>56</v>
      </c>
      <c r="V33" s="171"/>
      <c r="W33" s="171"/>
      <c r="X33" s="172"/>
      <c r="Z33" s="88" t="s">
        <v>57</v>
      </c>
      <c r="AA33" s="89"/>
    </row>
    <row r="34" spans="1:27" ht="15" customHeight="1">
      <c r="A34" s="4" t="s">
        <v>25</v>
      </c>
      <c r="B34" s="83" t="s">
        <v>30</v>
      </c>
      <c r="C34" s="84"/>
      <c r="D34" s="84"/>
      <c r="E34" s="84"/>
      <c r="F34" s="84"/>
      <c r="G34" s="84"/>
      <c r="H34" s="85"/>
      <c r="I34" s="11">
        <f t="shared" si="0"/>
        <v>96521.847801857584</v>
      </c>
      <c r="J34" s="86">
        <f>M20*R34/100</f>
        <v>96521.847801857584</v>
      </c>
      <c r="K34" s="87"/>
      <c r="L34" s="19"/>
      <c r="M34" s="90">
        <v>0.65</v>
      </c>
      <c r="N34" s="91"/>
      <c r="O34" s="91"/>
      <c r="P34" s="91"/>
      <c r="Q34" s="42">
        <v>0.65</v>
      </c>
      <c r="R34" s="42">
        <f>Q34*R22/Q22</f>
        <v>4.0247678018575854</v>
      </c>
      <c r="S34" s="27"/>
      <c r="T34" s="27"/>
      <c r="U34" s="34">
        <f>334275.5+1503547</f>
        <v>1837822.5</v>
      </c>
      <c r="V34" s="34">
        <f>374087.9+1448690</f>
        <v>1822777.9</v>
      </c>
      <c r="W34" s="34"/>
      <c r="X34" s="34"/>
      <c r="Z34" s="34"/>
      <c r="AA34" s="34"/>
    </row>
    <row r="35" spans="1:27" ht="13.5" customHeight="1">
      <c r="A35" s="4" t="s">
        <v>41</v>
      </c>
      <c r="B35" s="83" t="s">
        <v>31</v>
      </c>
      <c r="C35" s="84"/>
      <c r="D35" s="84"/>
      <c r="E35" s="84"/>
      <c r="F35" s="84"/>
      <c r="G35" s="84"/>
      <c r="H35" s="85"/>
      <c r="I35" s="11">
        <f t="shared" si="0"/>
        <v>114341.26585758515</v>
      </c>
      <c r="J35" s="86">
        <f>M20*R35/100</f>
        <v>114341.26585758515</v>
      </c>
      <c r="K35" s="87"/>
      <c r="L35" s="19"/>
      <c r="M35" s="90">
        <v>0.77</v>
      </c>
      <c r="N35" s="91"/>
      <c r="O35" s="91"/>
      <c r="P35" s="91"/>
      <c r="Q35" s="42">
        <v>0.77</v>
      </c>
      <c r="R35" s="42">
        <f>Q35*R22/Q22</f>
        <v>4.7678018575851393</v>
      </c>
      <c r="S35" s="27"/>
      <c r="T35" s="27"/>
      <c r="U35" s="34">
        <f>39083.6+211630.6</f>
        <v>250714.2</v>
      </c>
      <c r="V35" s="34">
        <f>46716.1+201681.4</f>
        <v>248397.5</v>
      </c>
      <c r="W35" s="34"/>
      <c r="X35" s="34"/>
      <c r="Z35" s="34"/>
      <c r="AA35" s="34"/>
    </row>
    <row r="36" spans="1:27" ht="17.25" customHeight="1">
      <c r="A36" s="4" t="s">
        <v>42</v>
      </c>
      <c r="B36" s="83" t="s">
        <v>32</v>
      </c>
      <c r="C36" s="84"/>
      <c r="D36" s="84"/>
      <c r="E36" s="84"/>
      <c r="F36" s="84"/>
      <c r="G36" s="84"/>
      <c r="H36" s="85"/>
      <c r="I36" s="11">
        <f t="shared" si="0"/>
        <v>99491.75081114551</v>
      </c>
      <c r="J36" s="86">
        <f>M20*R36/100</f>
        <v>99491.75081114551</v>
      </c>
      <c r="K36" s="87"/>
      <c r="L36" s="19"/>
      <c r="M36" s="90">
        <v>0.67</v>
      </c>
      <c r="N36" s="91"/>
      <c r="O36" s="91"/>
      <c r="P36" s="91"/>
      <c r="Q36" s="42">
        <v>0.67</v>
      </c>
      <c r="R36" s="42">
        <f>Q36*R22/Q22</f>
        <v>4.1486068111455108</v>
      </c>
      <c r="S36" s="27"/>
      <c r="T36" s="27"/>
      <c r="U36" s="34">
        <f>77561.6+336005.2</f>
        <v>413566.80000000005</v>
      </c>
      <c r="V36" s="34">
        <f>87763.3+324604</f>
        <v>412367.3</v>
      </c>
      <c r="W36" s="34"/>
      <c r="X36" s="34"/>
      <c r="Z36" s="38">
        <f>SUM(Z34:Z35)</f>
        <v>0</v>
      </c>
      <c r="AA36" s="38">
        <f>SUM(AA34:AA35)</f>
        <v>0</v>
      </c>
    </row>
    <row r="37" spans="1:27" ht="17.25" customHeight="1">
      <c r="A37" s="4" t="s">
        <v>49</v>
      </c>
      <c r="B37" s="83" t="s">
        <v>33</v>
      </c>
      <c r="C37" s="84"/>
      <c r="D37" s="84"/>
      <c r="E37" s="84"/>
      <c r="F37" s="84"/>
      <c r="G37" s="84"/>
      <c r="H37" s="85"/>
      <c r="I37" s="11">
        <f t="shared" si="0"/>
        <v>66822.817708978342</v>
      </c>
      <c r="J37" s="86">
        <f>M20*R37/100</f>
        <v>66822.817708978342</v>
      </c>
      <c r="K37" s="87"/>
      <c r="L37" s="19"/>
      <c r="M37" s="90">
        <v>0.45</v>
      </c>
      <c r="N37" s="91"/>
      <c r="O37" s="91"/>
      <c r="P37" s="91"/>
      <c r="Q37" s="42">
        <v>0.45</v>
      </c>
      <c r="R37" s="42">
        <f>Q37*R22/Q22</f>
        <v>2.7863777089783284</v>
      </c>
      <c r="S37" s="27"/>
      <c r="T37" s="27"/>
      <c r="U37" s="35">
        <f>74037.64+366421.4</f>
        <v>440459.04000000004</v>
      </c>
      <c r="V37" s="34">
        <f>86525.48+351171.1</f>
        <v>437696.57999999996</v>
      </c>
      <c r="W37" s="34"/>
      <c r="X37" s="34"/>
    </row>
    <row r="38" spans="1:27" ht="15" customHeight="1">
      <c r="A38" s="4" t="s">
        <v>50</v>
      </c>
      <c r="B38" s="83" t="s">
        <v>34</v>
      </c>
      <c r="C38" s="84"/>
      <c r="D38" s="84"/>
      <c r="E38" s="84"/>
      <c r="F38" s="84"/>
      <c r="G38" s="84"/>
      <c r="H38" s="85"/>
      <c r="I38" s="11">
        <f t="shared" si="0"/>
        <v>198983.50162229102</v>
      </c>
      <c r="J38" s="92">
        <f>M20*R38/100</f>
        <v>198983.50162229102</v>
      </c>
      <c r="K38" s="93"/>
      <c r="L38" s="17"/>
      <c r="M38" s="31"/>
      <c r="N38" s="31"/>
      <c r="O38" s="90">
        <v>1.34</v>
      </c>
      <c r="P38" s="91"/>
      <c r="Q38" s="42">
        <v>1.34</v>
      </c>
      <c r="R38" s="42">
        <f>Q38*R22/Q22</f>
        <v>8.2972136222910216</v>
      </c>
      <c r="S38" s="27"/>
      <c r="T38" s="27"/>
      <c r="U38" s="34">
        <f>107024+501481.1</f>
        <v>608505.1</v>
      </c>
      <c r="V38" s="34">
        <f>488849.9+119168</f>
        <v>608017.9</v>
      </c>
      <c r="W38" s="34"/>
      <c r="X38" s="34"/>
    </row>
    <row r="39" spans="1:27" ht="17.25" customHeight="1">
      <c r="A39" s="4" t="s">
        <v>51</v>
      </c>
      <c r="B39" s="83" t="s">
        <v>24</v>
      </c>
      <c r="C39" s="84"/>
      <c r="D39" s="84"/>
      <c r="E39" s="84"/>
      <c r="F39" s="84"/>
      <c r="G39" s="84"/>
      <c r="H39" s="85"/>
      <c r="I39" s="11">
        <f t="shared" si="0"/>
        <v>273231.07685448922</v>
      </c>
      <c r="J39" s="86">
        <f>M20*R39/100</f>
        <v>273231.07685448922</v>
      </c>
      <c r="K39" s="87"/>
      <c r="L39" s="19"/>
      <c r="M39" s="90">
        <v>1.84</v>
      </c>
      <c r="N39" s="91"/>
      <c r="O39" s="91"/>
      <c r="P39" s="91"/>
      <c r="Q39" s="45">
        <v>1.84</v>
      </c>
      <c r="R39" s="45">
        <f>Q39*R22/Q22</f>
        <v>11.393188854489166</v>
      </c>
      <c r="S39" s="27"/>
      <c r="T39" s="27"/>
      <c r="U39" s="38">
        <f>SUM(U34:U38)</f>
        <v>3551067.64</v>
      </c>
      <c r="V39" s="38">
        <f>SUM(V34:V38)</f>
        <v>3529257.1799999997</v>
      </c>
      <c r="W39" s="38"/>
      <c r="X39" s="38"/>
    </row>
    <row r="40" spans="1:27" ht="13.5" customHeight="1">
      <c r="A40" s="3">
        <v>5</v>
      </c>
      <c r="B40" s="108" t="s">
        <v>9</v>
      </c>
      <c r="C40" s="109"/>
      <c r="D40" s="109"/>
      <c r="E40" s="109"/>
      <c r="F40" s="109"/>
      <c r="G40" s="109"/>
      <c r="H40" s="110"/>
      <c r="I40" s="10">
        <f>M20*R40/100</f>
        <v>255411.65879876164</v>
      </c>
      <c r="J40" s="136">
        <f>J41+J42+J43+J44+J45+J46+J47+J48+J49</f>
        <v>273458</v>
      </c>
      <c r="K40" s="137"/>
      <c r="L40" s="18"/>
      <c r="M40" s="90">
        <v>1.72</v>
      </c>
      <c r="N40" s="91"/>
      <c r="O40" s="91"/>
      <c r="P40" s="91"/>
      <c r="Q40" s="42">
        <v>1.72</v>
      </c>
      <c r="R40" s="42">
        <f>Q40*R22/Q22</f>
        <v>10.65015479876161</v>
      </c>
      <c r="S40" s="27"/>
      <c r="T40" s="27"/>
      <c r="U40" s="46"/>
      <c r="V40" s="46"/>
      <c r="W40" s="46"/>
      <c r="X40" s="46"/>
    </row>
    <row r="41" spans="1:27" ht="15" customHeight="1">
      <c r="A41" s="4" t="s">
        <v>69</v>
      </c>
      <c r="B41" s="83" t="s">
        <v>60</v>
      </c>
      <c r="C41" s="84"/>
      <c r="D41" s="84"/>
      <c r="E41" s="84"/>
      <c r="F41" s="84"/>
      <c r="G41" s="84"/>
      <c r="H41" s="85"/>
      <c r="I41" s="30"/>
      <c r="J41" s="86">
        <v>12226</v>
      </c>
      <c r="K41" s="87"/>
      <c r="L41" s="18"/>
      <c r="M41" s="36"/>
      <c r="N41" s="37"/>
      <c r="O41" s="37"/>
      <c r="P41" s="37"/>
      <c r="Q41" s="47">
        <f>SUM(Q24:Q40)</f>
        <v>16.149999999999999</v>
      </c>
      <c r="R41" s="47">
        <f>SUM(R24:R40)</f>
        <v>100.00000000000001</v>
      </c>
      <c r="S41" s="27"/>
      <c r="T41" s="27"/>
      <c r="U41" s="46"/>
      <c r="V41" s="46"/>
      <c r="W41" s="46"/>
      <c r="X41" s="46"/>
    </row>
    <row r="42" spans="1:27" ht="15" customHeight="1">
      <c r="A42" s="4" t="s">
        <v>70</v>
      </c>
      <c r="B42" s="83" t="s">
        <v>61</v>
      </c>
      <c r="C42" s="84"/>
      <c r="D42" s="84"/>
      <c r="E42" s="84"/>
      <c r="F42" s="84"/>
      <c r="G42" s="84"/>
      <c r="H42" s="85"/>
      <c r="I42" s="30"/>
      <c r="J42" s="86">
        <v>18439</v>
      </c>
      <c r="K42" s="87"/>
      <c r="L42" s="18"/>
      <c r="M42" s="36"/>
      <c r="N42" s="37"/>
      <c r="O42" s="37"/>
      <c r="P42" s="37"/>
      <c r="Q42" s="42"/>
      <c r="R42" s="44"/>
      <c r="S42" s="27"/>
      <c r="T42" s="27"/>
      <c r="U42" s="46"/>
      <c r="V42" s="46"/>
      <c r="W42" s="46"/>
      <c r="X42" s="46"/>
    </row>
    <row r="43" spans="1:27" ht="15" customHeight="1">
      <c r="A43" s="4" t="s">
        <v>71</v>
      </c>
      <c r="B43" s="83" t="s">
        <v>62</v>
      </c>
      <c r="C43" s="84"/>
      <c r="D43" s="84"/>
      <c r="E43" s="84"/>
      <c r="F43" s="84"/>
      <c r="G43" s="84"/>
      <c r="H43" s="85"/>
      <c r="I43" s="30"/>
      <c r="J43" s="86">
        <v>76146</v>
      </c>
      <c r="K43" s="87"/>
      <c r="L43" s="18"/>
      <c r="M43" s="60"/>
      <c r="N43" s="61"/>
      <c r="O43" s="61"/>
      <c r="P43" s="61"/>
      <c r="Q43" s="42"/>
      <c r="R43" s="44"/>
      <c r="S43" s="27"/>
      <c r="T43" s="27"/>
      <c r="U43" s="46"/>
      <c r="V43" s="46"/>
      <c r="W43" s="46"/>
      <c r="X43" s="46"/>
    </row>
    <row r="44" spans="1:27" ht="15" customHeight="1">
      <c r="A44" s="4" t="s">
        <v>72</v>
      </c>
      <c r="B44" s="83" t="s">
        <v>80</v>
      </c>
      <c r="C44" s="84"/>
      <c r="D44" s="84"/>
      <c r="E44" s="84"/>
      <c r="F44" s="84"/>
      <c r="G44" s="84"/>
      <c r="H44" s="85"/>
      <c r="I44" s="30"/>
      <c r="J44" s="86">
        <v>2025</v>
      </c>
      <c r="K44" s="87"/>
      <c r="L44" s="18"/>
      <c r="M44" s="60"/>
      <c r="N44" s="61"/>
      <c r="O44" s="61"/>
      <c r="P44" s="61"/>
      <c r="Q44" s="42"/>
      <c r="R44" s="44"/>
      <c r="S44" s="27"/>
      <c r="T44" s="27"/>
      <c r="U44" s="46"/>
      <c r="V44" s="46"/>
      <c r="W44" s="46"/>
      <c r="X44" s="46"/>
    </row>
    <row r="45" spans="1:27" ht="15" customHeight="1">
      <c r="A45" s="4" t="s">
        <v>73</v>
      </c>
      <c r="B45" s="83" t="s">
        <v>63</v>
      </c>
      <c r="C45" s="84"/>
      <c r="D45" s="84"/>
      <c r="E45" s="84"/>
      <c r="F45" s="84"/>
      <c r="G45" s="84"/>
      <c r="H45" s="85"/>
      <c r="I45" s="30"/>
      <c r="J45" s="86">
        <v>5930</v>
      </c>
      <c r="K45" s="87"/>
      <c r="L45" s="18"/>
      <c r="M45" s="62"/>
      <c r="N45" s="63"/>
      <c r="O45" s="63"/>
      <c r="P45" s="63"/>
      <c r="Q45" s="42"/>
      <c r="R45" s="44"/>
      <c r="S45" s="27"/>
      <c r="T45" s="27"/>
      <c r="U45" s="46"/>
      <c r="V45" s="46"/>
      <c r="W45" s="46"/>
      <c r="X45" s="46"/>
    </row>
    <row r="46" spans="1:27" ht="15" customHeight="1">
      <c r="A46" s="4" t="s">
        <v>74</v>
      </c>
      <c r="B46" s="83" t="s">
        <v>81</v>
      </c>
      <c r="C46" s="84"/>
      <c r="D46" s="84"/>
      <c r="E46" s="84"/>
      <c r="F46" s="84"/>
      <c r="G46" s="84"/>
      <c r="H46" s="85"/>
      <c r="I46" s="30"/>
      <c r="J46" s="86">
        <v>1448</v>
      </c>
      <c r="K46" s="87"/>
      <c r="L46" s="18"/>
      <c r="M46" s="62"/>
      <c r="N46" s="63"/>
      <c r="O46" s="63"/>
      <c r="P46" s="63"/>
      <c r="Q46" s="42"/>
      <c r="R46" s="44"/>
      <c r="S46" s="27"/>
      <c r="T46" s="27"/>
      <c r="U46" s="46"/>
      <c r="V46" s="46"/>
      <c r="W46" s="46"/>
      <c r="X46" s="46"/>
    </row>
    <row r="47" spans="1:27" ht="15" customHeight="1">
      <c r="A47" s="4" t="s">
        <v>75</v>
      </c>
      <c r="B47" s="83" t="s">
        <v>64</v>
      </c>
      <c r="C47" s="84"/>
      <c r="D47" s="84"/>
      <c r="E47" s="84"/>
      <c r="F47" s="84"/>
      <c r="G47" s="84"/>
      <c r="H47" s="85"/>
      <c r="I47" s="30"/>
      <c r="J47" s="86">
        <v>15896</v>
      </c>
      <c r="K47" s="87"/>
      <c r="L47" s="18"/>
      <c r="M47" s="62"/>
      <c r="N47" s="63"/>
      <c r="O47" s="63"/>
      <c r="P47" s="63"/>
      <c r="Q47" s="42"/>
      <c r="R47" s="44"/>
      <c r="S47" s="27"/>
      <c r="T47" s="27"/>
      <c r="U47" s="46"/>
      <c r="V47" s="46"/>
      <c r="W47" s="46"/>
      <c r="X47" s="46"/>
    </row>
    <row r="48" spans="1:27" ht="15" customHeight="1">
      <c r="A48" s="4" t="s">
        <v>76</v>
      </c>
      <c r="B48" s="83" t="s">
        <v>65</v>
      </c>
      <c r="C48" s="84"/>
      <c r="D48" s="84"/>
      <c r="E48" s="84"/>
      <c r="F48" s="84"/>
      <c r="G48" s="84"/>
      <c r="H48" s="85"/>
      <c r="I48" s="30"/>
      <c r="J48" s="86">
        <v>2517</v>
      </c>
      <c r="K48" s="87"/>
      <c r="L48" s="18"/>
      <c r="M48" s="64"/>
      <c r="N48" s="65"/>
      <c r="O48" s="65"/>
      <c r="P48" s="65"/>
      <c r="Q48" s="42"/>
      <c r="R48" s="44"/>
      <c r="S48" s="27"/>
      <c r="T48" s="27"/>
      <c r="U48" s="46"/>
      <c r="V48" s="46"/>
      <c r="W48" s="46"/>
      <c r="X48" s="46"/>
    </row>
    <row r="49" spans="1:41" ht="15" customHeight="1">
      <c r="A49" s="4" t="s">
        <v>77</v>
      </c>
      <c r="B49" s="83" t="s">
        <v>66</v>
      </c>
      <c r="C49" s="84"/>
      <c r="D49" s="84"/>
      <c r="E49" s="84"/>
      <c r="F49" s="84"/>
      <c r="G49" s="84"/>
      <c r="H49" s="85"/>
      <c r="I49" s="30"/>
      <c r="J49" s="86">
        <v>138831</v>
      </c>
      <c r="K49" s="87"/>
      <c r="L49" s="18"/>
      <c r="M49" s="64"/>
      <c r="N49" s="65"/>
      <c r="O49" s="65"/>
      <c r="P49" s="65"/>
      <c r="Q49" s="42"/>
      <c r="R49" s="44"/>
      <c r="S49" s="27"/>
      <c r="T49" s="27"/>
      <c r="U49" s="46"/>
      <c r="V49" s="46"/>
      <c r="W49" s="46"/>
      <c r="X49" s="46"/>
    </row>
    <row r="50" spans="1:41" ht="15" customHeight="1">
      <c r="A50" s="3">
        <v>6</v>
      </c>
      <c r="B50" s="105" t="s">
        <v>18</v>
      </c>
      <c r="C50" s="106"/>
      <c r="D50" s="106"/>
      <c r="E50" s="106"/>
      <c r="F50" s="106"/>
      <c r="G50" s="106"/>
      <c r="H50" s="107"/>
      <c r="I50" s="10">
        <v>23760</v>
      </c>
      <c r="J50" s="136">
        <v>23760</v>
      </c>
      <c r="K50" s="137"/>
      <c r="L50" s="19"/>
      <c r="M50" s="94"/>
      <c r="N50" s="95"/>
      <c r="O50" s="95"/>
      <c r="P50" s="95"/>
      <c r="Q50" s="42"/>
      <c r="R50" s="42"/>
      <c r="S50" s="27"/>
      <c r="T50" s="27"/>
      <c r="U50" s="46"/>
      <c r="V50" s="46"/>
      <c r="W50" s="46"/>
      <c r="X50" s="46"/>
    </row>
    <row r="51" spans="1:41" ht="15" customHeight="1">
      <c r="A51" s="3">
        <v>7</v>
      </c>
      <c r="B51" s="108" t="s">
        <v>20</v>
      </c>
      <c r="C51" s="109"/>
      <c r="D51" s="109"/>
      <c r="E51" s="109"/>
      <c r="F51" s="109"/>
      <c r="G51" s="109"/>
      <c r="H51" s="12"/>
      <c r="I51" s="10">
        <f>L13</f>
        <v>448681.82999999996</v>
      </c>
      <c r="J51" s="136">
        <f>J52+J53</f>
        <v>593324.09000000008</v>
      </c>
      <c r="K51" s="137"/>
      <c r="L51" s="18"/>
      <c r="M51" s="146">
        <v>2.71</v>
      </c>
      <c r="N51" s="146"/>
      <c r="O51" s="146"/>
      <c r="P51" s="147"/>
      <c r="Q51" s="43"/>
      <c r="R51" s="43"/>
      <c r="S51" s="27"/>
      <c r="T51" s="27"/>
    </row>
    <row r="52" spans="1:41" ht="15" customHeight="1">
      <c r="A52" s="4" t="s">
        <v>67</v>
      </c>
      <c r="B52" s="83" t="s">
        <v>68</v>
      </c>
      <c r="C52" s="84"/>
      <c r="D52" s="84"/>
      <c r="E52" s="84"/>
      <c r="F52" s="84"/>
      <c r="G52" s="84"/>
      <c r="H52" s="85"/>
      <c r="I52" s="30"/>
      <c r="J52" s="86">
        <v>476539.09</v>
      </c>
      <c r="K52" s="87"/>
      <c r="L52" s="18"/>
      <c r="M52" s="66"/>
      <c r="N52" s="66"/>
      <c r="O52" s="66"/>
      <c r="P52" s="66"/>
      <c r="Q52" s="67"/>
      <c r="R52" s="67"/>
      <c r="S52" s="27"/>
      <c r="T52" s="27"/>
    </row>
    <row r="53" spans="1:41" ht="15" customHeight="1">
      <c r="A53" s="4" t="s">
        <v>78</v>
      </c>
      <c r="B53" s="83" t="s">
        <v>79</v>
      </c>
      <c r="C53" s="84"/>
      <c r="D53" s="84"/>
      <c r="E53" s="84"/>
      <c r="F53" s="84"/>
      <c r="G53" s="84"/>
      <c r="H53" s="85"/>
      <c r="I53" s="30"/>
      <c r="J53" s="86">
        <v>116785</v>
      </c>
      <c r="K53" s="87"/>
      <c r="L53" s="18"/>
      <c r="M53" s="66"/>
      <c r="N53" s="66"/>
      <c r="O53" s="66"/>
      <c r="P53" s="66"/>
      <c r="Q53" s="67"/>
      <c r="R53" s="67"/>
      <c r="S53" s="27"/>
      <c r="T53" s="27"/>
    </row>
    <row r="54" spans="1:41" ht="13.5" customHeight="1">
      <c r="A54" s="7"/>
      <c r="B54" s="156" t="s">
        <v>27</v>
      </c>
      <c r="C54" s="157"/>
      <c r="D54" s="157"/>
      <c r="E54" s="157"/>
      <c r="F54" s="157"/>
      <c r="G54" s="157"/>
      <c r="H54" s="158"/>
      <c r="I54" s="9">
        <f>I23+I31+I33+I40+I50+I51+I32</f>
        <v>2870638.51</v>
      </c>
      <c r="J54" s="173">
        <f>J23+J31+J32+J33+J40+J50+J51</f>
        <v>3033327.1112012388</v>
      </c>
      <c r="K54" s="174"/>
      <c r="L54" s="18"/>
      <c r="M54" s="8"/>
      <c r="N54" s="8"/>
      <c r="O54" s="8"/>
      <c r="P54" s="24"/>
      <c r="Q54" s="20"/>
      <c r="R54" s="13"/>
    </row>
    <row r="55" spans="1:41" ht="1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N55" s="150"/>
      <c r="O55" s="150"/>
      <c r="P55" s="150"/>
      <c r="Q55" s="150"/>
      <c r="R55" s="150"/>
      <c r="S55" s="150"/>
      <c r="T55" s="69"/>
    </row>
    <row r="56" spans="1:41" ht="58.5" customHeight="1">
      <c r="A56" s="82" t="s">
        <v>85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</row>
    <row r="57" spans="1:41" ht="19.5" customHeight="1">
      <c r="A57" s="175" t="s">
        <v>39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U57" s="121"/>
      <c r="V57" s="121"/>
      <c r="W57" s="121"/>
      <c r="X57" s="121"/>
      <c r="Y57" s="121"/>
      <c r="Z57" s="22"/>
      <c r="AA57" s="22"/>
      <c r="AB57" s="22"/>
      <c r="AC57" s="22"/>
      <c r="AD57" s="22"/>
      <c r="AE57" s="19"/>
      <c r="AF57" s="19"/>
      <c r="AG57" s="19"/>
      <c r="AH57" s="19"/>
      <c r="AI57" s="19"/>
      <c r="AJ57" s="25"/>
      <c r="AK57" s="25"/>
      <c r="AL57" s="25"/>
      <c r="AM57" s="25"/>
      <c r="AN57" s="25"/>
      <c r="AO57" s="25"/>
    </row>
    <row r="58" spans="1:41" ht="7.5" customHeight="1">
      <c r="U58" s="121"/>
      <c r="V58" s="121"/>
      <c r="W58" s="121"/>
      <c r="X58" s="121"/>
      <c r="Y58" s="121"/>
      <c r="Z58" s="22"/>
      <c r="AA58" s="22"/>
      <c r="AB58" s="22"/>
      <c r="AC58" s="22"/>
      <c r="AD58" s="22"/>
      <c r="AE58" s="19"/>
      <c r="AF58" s="19"/>
      <c r="AG58" s="19"/>
      <c r="AH58" s="19"/>
      <c r="AI58" s="19"/>
      <c r="AJ58" s="25"/>
      <c r="AK58" s="25"/>
      <c r="AL58" s="25"/>
      <c r="AM58" s="25"/>
      <c r="AN58" s="25"/>
      <c r="AO58" s="25"/>
    </row>
    <row r="59" spans="1:41" ht="12" customHeight="1">
      <c r="A59" s="175" t="s">
        <v>86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U59" s="121"/>
      <c r="V59" s="121"/>
      <c r="W59" s="121"/>
      <c r="X59" s="121"/>
      <c r="Y59" s="121"/>
      <c r="Z59" s="22"/>
      <c r="AA59" s="22"/>
      <c r="AB59" s="22"/>
      <c r="AC59" s="22"/>
      <c r="AD59" s="22"/>
      <c r="AE59" s="19"/>
      <c r="AF59" s="19"/>
      <c r="AG59" s="19"/>
      <c r="AH59" s="19"/>
      <c r="AI59" s="19"/>
      <c r="AJ59" s="25"/>
      <c r="AK59" s="25"/>
      <c r="AL59" s="25"/>
      <c r="AM59" s="25"/>
      <c r="AN59" s="25"/>
      <c r="AO59" s="25"/>
    </row>
    <row r="60" spans="1:41" ht="7.5" customHeight="1">
      <c r="U60" s="121"/>
      <c r="V60" s="121"/>
      <c r="W60" s="121"/>
      <c r="X60" s="121"/>
      <c r="Y60" s="121"/>
      <c r="Z60" s="22"/>
      <c r="AA60" s="22"/>
      <c r="AB60" s="22"/>
      <c r="AC60" s="22"/>
      <c r="AD60" s="22"/>
      <c r="AE60" s="19"/>
      <c r="AF60" s="19"/>
      <c r="AG60" s="19"/>
      <c r="AH60" s="19"/>
      <c r="AI60" s="19"/>
      <c r="AJ60" s="25"/>
      <c r="AK60" s="25"/>
      <c r="AL60" s="25"/>
      <c r="AM60" s="25"/>
      <c r="AN60" s="25"/>
      <c r="AO60" s="25"/>
    </row>
    <row r="61" spans="1:41">
      <c r="A61" s="175" t="s">
        <v>26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U61" s="121"/>
      <c r="V61" s="121"/>
      <c r="W61" s="121"/>
      <c r="X61" s="121"/>
      <c r="Y61" s="121"/>
      <c r="Z61" s="22"/>
      <c r="AA61" s="22"/>
      <c r="AB61" s="22"/>
      <c r="AC61" s="22"/>
      <c r="AD61" s="22"/>
      <c r="AE61" s="19"/>
      <c r="AF61" s="19"/>
      <c r="AG61" s="19"/>
      <c r="AH61" s="19"/>
      <c r="AI61" s="19"/>
      <c r="AJ61" s="25"/>
      <c r="AK61" s="25"/>
      <c r="AL61" s="25"/>
      <c r="AM61" s="25"/>
      <c r="AN61" s="25"/>
      <c r="AO61" s="25"/>
    </row>
    <row r="62" spans="1:4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U62" s="145"/>
      <c r="V62" s="145"/>
      <c r="W62" s="145"/>
      <c r="X62" s="145"/>
      <c r="Y62" s="145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5"/>
      <c r="AK62" s="25"/>
      <c r="AL62" s="25"/>
      <c r="AM62" s="25"/>
      <c r="AN62" s="25"/>
      <c r="AO62" s="25"/>
    </row>
    <row r="63" spans="1:41"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21:41">
      <c r="U65" s="122"/>
      <c r="V65" s="122"/>
      <c r="W65" s="122"/>
      <c r="X65" s="122"/>
      <c r="Y65" s="122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5"/>
      <c r="AM65" s="25"/>
      <c r="AN65" s="25"/>
      <c r="AO65" s="25"/>
    </row>
    <row r="66" spans="21:41">
      <c r="U66" s="122"/>
      <c r="V66" s="122"/>
      <c r="W66" s="122"/>
      <c r="X66" s="122"/>
      <c r="Y66" s="1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5"/>
      <c r="AM66" s="25"/>
      <c r="AN66" s="25"/>
      <c r="AO66" s="25"/>
    </row>
    <row r="67" spans="21:41">
      <c r="U67" s="122"/>
      <c r="V67" s="122"/>
      <c r="W67" s="122"/>
      <c r="X67" s="122"/>
      <c r="Y67" s="1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5"/>
      <c r="AM67" s="25"/>
      <c r="AN67" s="25"/>
      <c r="AO67" s="25"/>
    </row>
    <row r="68" spans="21:41">
      <c r="U68" s="122"/>
      <c r="V68" s="122"/>
      <c r="W68" s="122"/>
      <c r="X68" s="122"/>
      <c r="Y68" s="122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5"/>
      <c r="AM68" s="25"/>
      <c r="AN68" s="25"/>
      <c r="AO68" s="25"/>
    </row>
    <row r="69" spans="21:41">
      <c r="U69" s="121"/>
      <c r="V69" s="121"/>
      <c r="W69" s="121"/>
      <c r="X69" s="121"/>
      <c r="Y69" s="121"/>
      <c r="Z69" s="22"/>
      <c r="AA69" s="22"/>
      <c r="AB69" s="22"/>
      <c r="AC69" s="22"/>
      <c r="AD69" s="22"/>
      <c r="AE69" s="19"/>
      <c r="AF69" s="19"/>
      <c r="AG69" s="19"/>
      <c r="AH69" s="19"/>
      <c r="AI69" s="19"/>
      <c r="AJ69" s="19"/>
      <c r="AK69" s="19"/>
      <c r="AL69" s="25"/>
      <c r="AM69" s="25"/>
      <c r="AN69" s="25"/>
      <c r="AO69" s="25"/>
    </row>
    <row r="70" spans="21:41">
      <c r="U70" s="121"/>
      <c r="V70" s="121"/>
      <c r="W70" s="121"/>
      <c r="X70" s="121"/>
      <c r="Y70" s="121"/>
      <c r="Z70" s="22"/>
      <c r="AA70" s="22"/>
      <c r="AB70" s="22"/>
      <c r="AC70" s="22"/>
      <c r="AD70" s="22"/>
      <c r="AE70" s="19"/>
      <c r="AF70" s="19"/>
      <c r="AG70" s="19"/>
      <c r="AH70" s="19"/>
      <c r="AI70" s="19"/>
      <c r="AJ70" s="19"/>
      <c r="AK70" s="19"/>
      <c r="AL70" s="25"/>
      <c r="AM70" s="25"/>
      <c r="AN70" s="25"/>
      <c r="AO70" s="25"/>
    </row>
    <row r="71" spans="21:41">
      <c r="U71" s="121"/>
      <c r="V71" s="121"/>
      <c r="W71" s="121"/>
      <c r="X71" s="121"/>
      <c r="Y71" s="121"/>
      <c r="Z71" s="22"/>
      <c r="AA71" s="22"/>
      <c r="AB71" s="22"/>
      <c r="AC71" s="22"/>
      <c r="AD71" s="22"/>
      <c r="AE71" s="19"/>
      <c r="AF71" s="19"/>
      <c r="AG71" s="19"/>
      <c r="AH71" s="19"/>
      <c r="AI71" s="19"/>
      <c r="AJ71" s="19"/>
      <c r="AK71" s="19"/>
      <c r="AL71" s="25"/>
      <c r="AM71" s="25"/>
      <c r="AN71" s="25"/>
      <c r="AO71" s="25"/>
    </row>
    <row r="72" spans="21:41">
      <c r="U72" s="121"/>
      <c r="V72" s="121"/>
      <c r="W72" s="121"/>
      <c r="X72" s="121"/>
      <c r="Y72" s="121"/>
      <c r="Z72" s="22"/>
      <c r="AA72" s="22"/>
      <c r="AB72" s="22"/>
      <c r="AC72" s="22"/>
      <c r="AD72" s="22"/>
      <c r="AE72" s="19"/>
      <c r="AF72" s="19"/>
      <c r="AG72" s="19"/>
      <c r="AH72" s="19"/>
      <c r="AI72" s="19"/>
      <c r="AJ72" s="19"/>
      <c r="AK72" s="19"/>
      <c r="AL72" s="25"/>
      <c r="AM72" s="25"/>
      <c r="AN72" s="25"/>
      <c r="AO72" s="25"/>
    </row>
    <row r="73" spans="21:41">
      <c r="U73" s="121"/>
      <c r="V73" s="121"/>
      <c r="W73" s="121"/>
      <c r="X73" s="121"/>
      <c r="Y73" s="121"/>
      <c r="Z73" s="22"/>
      <c r="AA73" s="22"/>
      <c r="AB73" s="22"/>
      <c r="AC73" s="22"/>
      <c r="AD73" s="22"/>
      <c r="AE73" s="19"/>
      <c r="AF73" s="19"/>
      <c r="AG73" s="19"/>
      <c r="AH73" s="19"/>
      <c r="AI73" s="19"/>
      <c r="AJ73" s="19"/>
      <c r="AK73" s="19"/>
      <c r="AL73" s="25"/>
      <c r="AM73" s="25"/>
      <c r="AN73" s="25"/>
      <c r="AO73" s="25"/>
    </row>
    <row r="74" spans="21:41">
      <c r="U74" s="145"/>
      <c r="V74" s="145"/>
      <c r="W74" s="145"/>
      <c r="X74" s="145"/>
      <c r="Y74" s="145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5"/>
      <c r="AM74" s="25"/>
      <c r="AN74" s="25"/>
      <c r="AO74" s="25"/>
    </row>
    <row r="75" spans="21:41"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21:41"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</row>
    <row r="77" spans="21:41">
      <c r="U77" s="122"/>
      <c r="V77" s="122"/>
      <c r="W77" s="122"/>
      <c r="X77" s="122"/>
      <c r="Y77" s="122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5"/>
      <c r="AK77" s="25"/>
      <c r="AL77" s="25"/>
      <c r="AM77" s="25"/>
      <c r="AN77" s="25"/>
      <c r="AO77" s="25"/>
    </row>
    <row r="78" spans="21:41">
      <c r="U78" s="122"/>
      <c r="V78" s="122"/>
      <c r="W78" s="122"/>
      <c r="X78" s="122"/>
      <c r="Y78" s="1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5"/>
      <c r="AK78" s="25"/>
      <c r="AL78" s="25"/>
      <c r="AM78" s="25"/>
      <c r="AN78" s="25"/>
      <c r="AO78" s="25"/>
    </row>
    <row r="79" spans="21:41">
      <c r="U79" s="122"/>
      <c r="V79" s="122"/>
      <c r="W79" s="122"/>
      <c r="X79" s="122"/>
      <c r="Y79" s="1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5"/>
      <c r="AK79" s="25"/>
      <c r="AL79" s="25"/>
      <c r="AM79" s="25"/>
      <c r="AN79" s="25"/>
      <c r="AO79" s="25"/>
    </row>
    <row r="80" spans="21:41">
      <c r="U80" s="122"/>
      <c r="V80" s="122"/>
      <c r="W80" s="122"/>
      <c r="X80" s="122"/>
      <c r="Y80" s="122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5"/>
      <c r="AK80" s="25"/>
      <c r="AL80" s="25"/>
      <c r="AM80" s="25"/>
      <c r="AN80" s="25"/>
      <c r="AO80" s="25"/>
    </row>
    <row r="81" spans="21:41">
      <c r="U81" s="121"/>
      <c r="V81" s="121"/>
      <c r="W81" s="121"/>
      <c r="X81" s="121"/>
      <c r="Y81" s="121"/>
      <c r="Z81" s="22"/>
      <c r="AA81" s="22"/>
      <c r="AB81" s="22"/>
      <c r="AC81" s="22"/>
      <c r="AD81" s="22"/>
      <c r="AE81" s="19"/>
      <c r="AF81" s="19"/>
      <c r="AG81" s="19"/>
      <c r="AH81" s="19"/>
      <c r="AI81" s="19"/>
      <c r="AJ81" s="25"/>
      <c r="AK81" s="25"/>
      <c r="AL81" s="25"/>
      <c r="AM81" s="25"/>
      <c r="AN81" s="25"/>
      <c r="AO81" s="25"/>
    </row>
    <row r="82" spans="21:41">
      <c r="U82" s="121"/>
      <c r="V82" s="121"/>
      <c r="W82" s="121"/>
      <c r="X82" s="121"/>
      <c r="Y82" s="121"/>
      <c r="Z82" s="22"/>
      <c r="AA82" s="22"/>
      <c r="AB82" s="22"/>
      <c r="AC82" s="22"/>
      <c r="AD82" s="22"/>
      <c r="AE82" s="19"/>
      <c r="AF82" s="19"/>
      <c r="AG82" s="19"/>
      <c r="AH82" s="19"/>
      <c r="AI82" s="19"/>
      <c r="AJ82" s="25"/>
      <c r="AK82" s="25"/>
      <c r="AL82" s="25"/>
      <c r="AM82" s="25"/>
      <c r="AN82" s="25"/>
      <c r="AO82" s="25"/>
    </row>
    <row r="83" spans="21:41">
      <c r="U83" s="121"/>
      <c r="V83" s="121"/>
      <c r="W83" s="121"/>
      <c r="X83" s="121"/>
      <c r="Y83" s="121"/>
      <c r="Z83" s="22"/>
      <c r="AA83" s="22"/>
      <c r="AB83" s="22"/>
      <c r="AC83" s="22"/>
      <c r="AD83" s="22"/>
      <c r="AE83" s="19"/>
      <c r="AF83" s="19"/>
      <c r="AG83" s="19"/>
      <c r="AH83" s="19"/>
      <c r="AI83" s="19"/>
      <c r="AJ83" s="25"/>
      <c r="AK83" s="25"/>
      <c r="AL83" s="25"/>
      <c r="AM83" s="25"/>
      <c r="AN83" s="25"/>
      <c r="AO83" s="25"/>
    </row>
    <row r="84" spans="21:41">
      <c r="U84" s="121"/>
      <c r="V84" s="121"/>
      <c r="W84" s="121"/>
      <c r="X84" s="121"/>
      <c r="Y84" s="121"/>
      <c r="Z84" s="22"/>
      <c r="AA84" s="22"/>
      <c r="AB84" s="22"/>
      <c r="AC84" s="22"/>
      <c r="AD84" s="26"/>
      <c r="AE84" s="19"/>
      <c r="AF84" s="19"/>
      <c r="AG84" s="19"/>
      <c r="AH84" s="19"/>
      <c r="AI84" s="19"/>
      <c r="AJ84" s="25"/>
      <c r="AK84" s="25"/>
      <c r="AL84" s="25"/>
      <c r="AM84" s="25"/>
      <c r="AN84" s="25"/>
      <c r="AO84" s="25"/>
    </row>
    <row r="85" spans="21:41">
      <c r="U85" s="121"/>
      <c r="V85" s="121"/>
      <c r="W85" s="121"/>
      <c r="X85" s="121"/>
      <c r="Y85" s="121"/>
      <c r="Z85" s="22"/>
      <c r="AA85" s="22"/>
      <c r="AB85" s="22"/>
      <c r="AC85" s="22"/>
      <c r="AD85" s="22"/>
      <c r="AE85" s="19"/>
      <c r="AF85" s="19"/>
      <c r="AG85" s="19"/>
      <c r="AH85" s="19"/>
      <c r="AI85" s="19"/>
      <c r="AJ85" s="25"/>
      <c r="AK85" s="25"/>
      <c r="AL85" s="25"/>
      <c r="AM85" s="25"/>
      <c r="AN85" s="25"/>
      <c r="AO85" s="25"/>
    </row>
    <row r="86" spans="21:41">
      <c r="U86" s="145"/>
      <c r="V86" s="145"/>
      <c r="W86" s="145"/>
      <c r="X86" s="145"/>
      <c r="Y86" s="145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5"/>
      <c r="AK86" s="25"/>
      <c r="AL86" s="25"/>
      <c r="AM86" s="25"/>
      <c r="AN86" s="25"/>
      <c r="AO86" s="25"/>
    </row>
    <row r="87" spans="21:41"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</row>
    <row r="88" spans="21:41"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</row>
    <row r="89" spans="21:41">
      <c r="U89" s="122"/>
      <c r="V89" s="122"/>
      <c r="W89" s="122"/>
      <c r="X89" s="122"/>
      <c r="Y89" s="122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5"/>
      <c r="AK89" s="25"/>
      <c r="AL89" s="25"/>
      <c r="AM89" s="25"/>
      <c r="AN89" s="25"/>
      <c r="AO89" s="25"/>
    </row>
    <row r="90" spans="21:41">
      <c r="U90" s="122"/>
      <c r="V90" s="122"/>
      <c r="W90" s="122"/>
      <c r="X90" s="122"/>
      <c r="Y90" s="1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5"/>
      <c r="AK90" s="25"/>
      <c r="AL90" s="25"/>
      <c r="AM90" s="25"/>
      <c r="AN90" s="25"/>
      <c r="AO90" s="25"/>
    </row>
    <row r="91" spans="21:41">
      <c r="U91" s="122"/>
      <c r="V91" s="122"/>
      <c r="W91" s="122"/>
      <c r="X91" s="122"/>
      <c r="Y91" s="1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5"/>
      <c r="AK91" s="25"/>
      <c r="AL91" s="25"/>
      <c r="AM91" s="25"/>
      <c r="AN91" s="25"/>
      <c r="AO91" s="25"/>
    </row>
    <row r="92" spans="21:41">
      <c r="U92" s="122"/>
      <c r="V92" s="122"/>
      <c r="W92" s="122"/>
      <c r="X92" s="122"/>
      <c r="Y92" s="122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5"/>
      <c r="AK92" s="25"/>
      <c r="AL92" s="25"/>
      <c r="AM92" s="25"/>
      <c r="AN92" s="25"/>
      <c r="AO92" s="25"/>
    </row>
    <row r="93" spans="21:41">
      <c r="U93" s="121"/>
      <c r="V93" s="121"/>
      <c r="W93" s="121"/>
      <c r="X93" s="121"/>
      <c r="Y93" s="121"/>
      <c r="Z93" s="22"/>
      <c r="AA93" s="22"/>
      <c r="AB93" s="22"/>
      <c r="AC93" s="22"/>
      <c r="AD93" s="22"/>
      <c r="AE93" s="19"/>
      <c r="AF93" s="19"/>
      <c r="AG93" s="19"/>
      <c r="AH93" s="19"/>
      <c r="AI93" s="19"/>
      <c r="AJ93" s="25"/>
      <c r="AK93" s="25"/>
      <c r="AL93" s="25"/>
      <c r="AM93" s="25"/>
      <c r="AN93" s="25"/>
      <c r="AO93" s="25"/>
    </row>
    <row r="94" spans="21:41">
      <c r="U94" s="121"/>
      <c r="V94" s="121"/>
      <c r="W94" s="121"/>
      <c r="X94" s="121"/>
      <c r="Y94" s="121"/>
      <c r="Z94" s="22"/>
      <c r="AA94" s="22"/>
      <c r="AB94" s="22"/>
      <c r="AC94" s="22"/>
      <c r="AD94" s="22"/>
      <c r="AE94" s="19"/>
      <c r="AF94" s="19"/>
      <c r="AG94" s="19"/>
      <c r="AH94" s="19"/>
      <c r="AI94" s="19"/>
      <c r="AJ94" s="25"/>
      <c r="AK94" s="25"/>
      <c r="AL94" s="25"/>
      <c r="AM94" s="25"/>
      <c r="AN94" s="25"/>
      <c r="AO94" s="25"/>
    </row>
    <row r="95" spans="21:41">
      <c r="U95" s="121"/>
      <c r="V95" s="121"/>
      <c r="W95" s="121"/>
      <c r="X95" s="121"/>
      <c r="Y95" s="121"/>
      <c r="Z95" s="22"/>
      <c r="AA95" s="22"/>
      <c r="AB95" s="22"/>
      <c r="AC95" s="22"/>
      <c r="AD95" s="22"/>
      <c r="AE95" s="19"/>
      <c r="AF95" s="19"/>
      <c r="AG95" s="19"/>
      <c r="AH95" s="19"/>
      <c r="AI95" s="19"/>
      <c r="AJ95" s="25"/>
      <c r="AK95" s="25"/>
      <c r="AL95" s="25"/>
      <c r="AM95" s="25"/>
      <c r="AN95" s="25"/>
      <c r="AO95" s="25"/>
    </row>
    <row r="96" spans="21:41">
      <c r="U96" s="121"/>
      <c r="V96" s="121"/>
      <c r="W96" s="121"/>
      <c r="X96" s="121"/>
      <c r="Y96" s="121"/>
      <c r="Z96" s="22"/>
      <c r="AA96" s="22"/>
      <c r="AB96" s="22"/>
      <c r="AC96" s="22"/>
      <c r="AD96" s="22"/>
      <c r="AE96" s="19"/>
      <c r="AF96" s="19"/>
      <c r="AG96" s="19"/>
      <c r="AH96" s="19"/>
      <c r="AI96" s="19"/>
      <c r="AJ96" s="25"/>
      <c r="AK96" s="25"/>
      <c r="AL96" s="25"/>
      <c r="AM96" s="25"/>
      <c r="AN96" s="25"/>
      <c r="AO96" s="25"/>
    </row>
    <row r="97" spans="21:41">
      <c r="U97" s="121"/>
      <c r="V97" s="121"/>
      <c r="W97" s="121"/>
      <c r="X97" s="121"/>
      <c r="Y97" s="121"/>
      <c r="Z97" s="22"/>
      <c r="AA97" s="22"/>
      <c r="AB97" s="22"/>
      <c r="AC97" s="22"/>
      <c r="AD97" s="22"/>
      <c r="AE97" s="19"/>
      <c r="AF97" s="19"/>
      <c r="AG97" s="19"/>
      <c r="AH97" s="19"/>
      <c r="AI97" s="19"/>
      <c r="AJ97" s="25"/>
      <c r="AK97" s="25"/>
      <c r="AL97" s="25"/>
      <c r="AM97" s="25"/>
      <c r="AN97" s="25"/>
      <c r="AO97" s="25"/>
    </row>
    <row r="98" spans="21:41">
      <c r="U98" s="145"/>
      <c r="V98" s="145"/>
      <c r="W98" s="145"/>
      <c r="X98" s="145"/>
      <c r="Y98" s="145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5"/>
      <c r="AK98" s="25"/>
      <c r="AL98" s="25"/>
      <c r="AM98" s="25"/>
      <c r="AN98" s="25"/>
      <c r="AO98" s="25"/>
    </row>
    <row r="99" spans="21:41"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</row>
    <row r="100" spans="21:41"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</row>
    <row r="101" spans="21:41">
      <c r="U101" s="122"/>
      <c r="V101" s="122"/>
      <c r="W101" s="122"/>
      <c r="X101" s="122"/>
      <c r="Y101" s="122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5"/>
      <c r="AO101" s="25"/>
    </row>
    <row r="102" spans="21:41">
      <c r="U102" s="122"/>
      <c r="V102" s="122"/>
      <c r="W102" s="122"/>
      <c r="X102" s="122"/>
      <c r="Y102" s="1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5"/>
      <c r="AO102" s="25"/>
    </row>
    <row r="103" spans="21:41">
      <c r="U103" s="122"/>
      <c r="V103" s="122"/>
      <c r="W103" s="122"/>
      <c r="X103" s="122"/>
      <c r="Y103" s="1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5"/>
      <c r="AO103" s="25"/>
    </row>
    <row r="104" spans="21:41">
      <c r="U104" s="122"/>
      <c r="V104" s="122"/>
      <c r="W104" s="122"/>
      <c r="X104" s="122"/>
      <c r="Y104" s="122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5"/>
      <c r="AO104" s="25"/>
    </row>
    <row r="105" spans="21:41">
      <c r="U105" s="121"/>
      <c r="V105" s="121"/>
      <c r="W105" s="121"/>
      <c r="X105" s="121"/>
      <c r="Y105" s="121"/>
      <c r="Z105" s="22"/>
      <c r="AA105" s="22"/>
      <c r="AB105" s="22"/>
      <c r="AC105" s="22"/>
      <c r="AD105" s="22"/>
      <c r="AE105" s="19"/>
      <c r="AF105" s="19"/>
      <c r="AG105" s="19"/>
      <c r="AH105" s="19"/>
      <c r="AI105" s="19"/>
      <c r="AJ105" s="19"/>
      <c r="AK105" s="19"/>
      <c r="AL105" s="19"/>
      <c r="AM105" s="19"/>
      <c r="AN105" s="25"/>
      <c r="AO105" s="25"/>
    </row>
    <row r="106" spans="21:41">
      <c r="U106" s="121"/>
      <c r="V106" s="121"/>
      <c r="W106" s="121"/>
      <c r="X106" s="121"/>
      <c r="Y106" s="121"/>
      <c r="Z106" s="22"/>
      <c r="AA106" s="22"/>
      <c r="AB106" s="22"/>
      <c r="AC106" s="22"/>
      <c r="AD106" s="22"/>
      <c r="AE106" s="19"/>
      <c r="AF106" s="19"/>
      <c r="AG106" s="19"/>
      <c r="AH106" s="19"/>
      <c r="AI106" s="19"/>
      <c r="AJ106" s="19"/>
      <c r="AK106" s="19"/>
      <c r="AL106" s="19"/>
      <c r="AM106" s="19"/>
      <c r="AN106" s="25"/>
      <c r="AO106" s="25"/>
    </row>
    <row r="107" spans="21:41">
      <c r="U107" s="121"/>
      <c r="V107" s="121"/>
      <c r="W107" s="121"/>
      <c r="X107" s="121"/>
      <c r="Y107" s="121"/>
      <c r="Z107" s="22"/>
      <c r="AA107" s="22"/>
      <c r="AB107" s="22"/>
      <c r="AC107" s="22"/>
      <c r="AD107" s="22"/>
      <c r="AE107" s="19"/>
      <c r="AF107" s="19"/>
      <c r="AG107" s="19"/>
      <c r="AH107" s="19"/>
      <c r="AI107" s="19"/>
      <c r="AJ107" s="19"/>
      <c r="AK107" s="19"/>
      <c r="AL107" s="19"/>
      <c r="AM107" s="19"/>
      <c r="AN107" s="25"/>
      <c r="AO107" s="25"/>
    </row>
    <row r="108" spans="21:41">
      <c r="U108" s="121"/>
      <c r="V108" s="121"/>
      <c r="W108" s="121"/>
      <c r="X108" s="121"/>
      <c r="Y108" s="121"/>
      <c r="Z108" s="22"/>
      <c r="AA108" s="22"/>
      <c r="AB108" s="22"/>
      <c r="AC108" s="22"/>
      <c r="AD108" s="22"/>
      <c r="AE108" s="19"/>
      <c r="AF108" s="19"/>
      <c r="AG108" s="19"/>
      <c r="AH108" s="19"/>
      <c r="AI108" s="19"/>
      <c r="AJ108" s="19"/>
      <c r="AK108" s="19"/>
      <c r="AL108" s="19"/>
      <c r="AM108" s="19"/>
      <c r="AN108" s="25"/>
      <c r="AO108" s="25"/>
    </row>
    <row r="109" spans="21:41">
      <c r="U109" s="121"/>
      <c r="V109" s="121"/>
      <c r="W109" s="121"/>
      <c r="X109" s="121"/>
      <c r="Y109" s="121"/>
      <c r="Z109" s="22"/>
      <c r="AA109" s="22"/>
      <c r="AB109" s="22"/>
      <c r="AC109" s="22"/>
      <c r="AD109" s="22"/>
      <c r="AE109" s="19"/>
      <c r="AF109" s="19"/>
      <c r="AG109" s="19"/>
      <c r="AH109" s="19"/>
      <c r="AI109" s="19"/>
      <c r="AJ109" s="19"/>
      <c r="AK109" s="19"/>
      <c r="AL109" s="19"/>
      <c r="AM109" s="19"/>
      <c r="AN109" s="25"/>
      <c r="AO109" s="25"/>
    </row>
    <row r="110" spans="21:41">
      <c r="U110" s="145"/>
      <c r="V110" s="145"/>
      <c r="W110" s="145"/>
      <c r="X110" s="145"/>
      <c r="Y110" s="145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5"/>
      <c r="AO110" s="25"/>
    </row>
    <row r="111" spans="21:41"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</row>
    <row r="112" spans="21:41"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</row>
    <row r="113" spans="21:41"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</row>
    <row r="114" spans="21:41"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</row>
    <row r="115" spans="21:41"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</row>
    <row r="116" spans="21:41"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</row>
    <row r="117" spans="21:41"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1:41"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</row>
    <row r="119" spans="21:41"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</row>
    <row r="120" spans="21:41"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1:41"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</row>
    <row r="122" spans="21:41">
      <c r="U122" s="122"/>
      <c r="V122" s="122"/>
      <c r="W122" s="122"/>
      <c r="X122" s="122"/>
      <c r="Y122" s="122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5"/>
      <c r="AK122" s="25"/>
      <c r="AL122" s="25"/>
      <c r="AM122" s="25"/>
      <c r="AN122" s="25"/>
    </row>
    <row r="123" spans="21:41">
      <c r="U123" s="122"/>
      <c r="V123" s="122"/>
      <c r="W123" s="122"/>
      <c r="X123" s="122"/>
      <c r="Y123" s="1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5"/>
      <c r="AK123" s="25"/>
      <c r="AL123" s="25"/>
      <c r="AM123" s="25"/>
      <c r="AN123" s="25"/>
    </row>
    <row r="124" spans="21:41">
      <c r="U124" s="122"/>
      <c r="V124" s="122"/>
      <c r="W124" s="122"/>
      <c r="X124" s="122"/>
      <c r="Y124" s="1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5"/>
      <c r="AK124" s="25"/>
      <c r="AL124" s="25"/>
      <c r="AM124" s="25"/>
      <c r="AN124" s="25"/>
    </row>
    <row r="125" spans="21:41">
      <c r="U125" s="122"/>
      <c r="V125" s="122"/>
      <c r="W125" s="122"/>
      <c r="X125" s="122"/>
      <c r="Y125" s="122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5"/>
      <c r="AK125" s="25"/>
      <c r="AL125" s="25"/>
      <c r="AM125" s="25"/>
      <c r="AN125" s="25"/>
    </row>
    <row r="126" spans="21:41">
      <c r="U126" s="121"/>
      <c r="V126" s="121"/>
      <c r="W126" s="121"/>
      <c r="X126" s="121"/>
      <c r="Y126" s="121"/>
      <c r="Z126" s="22"/>
      <c r="AA126" s="22"/>
      <c r="AB126" s="22"/>
      <c r="AC126" s="22"/>
      <c r="AD126" s="22"/>
      <c r="AE126" s="19"/>
      <c r="AF126" s="19"/>
      <c r="AG126" s="19"/>
      <c r="AH126" s="19"/>
      <c r="AI126" s="19"/>
      <c r="AJ126" s="25"/>
      <c r="AK126" s="25"/>
      <c r="AL126" s="25"/>
      <c r="AM126" s="25"/>
      <c r="AN126" s="25"/>
    </row>
    <row r="127" spans="21:41">
      <c r="U127" s="121"/>
      <c r="V127" s="121"/>
      <c r="W127" s="121"/>
      <c r="X127" s="121"/>
      <c r="Y127" s="121"/>
      <c r="Z127" s="22"/>
      <c r="AA127" s="22"/>
      <c r="AB127" s="22"/>
      <c r="AC127" s="22"/>
      <c r="AD127" s="22"/>
      <c r="AE127" s="19"/>
      <c r="AF127" s="19"/>
      <c r="AG127" s="19"/>
      <c r="AH127" s="19"/>
      <c r="AI127" s="19"/>
      <c r="AJ127" s="25"/>
      <c r="AK127" s="25"/>
      <c r="AL127" s="25"/>
      <c r="AM127" s="25"/>
      <c r="AN127" s="25"/>
    </row>
    <row r="128" spans="21:41">
      <c r="U128" s="121"/>
      <c r="V128" s="121"/>
      <c r="W128" s="121"/>
      <c r="X128" s="121"/>
      <c r="Y128" s="121"/>
      <c r="Z128" s="22"/>
      <c r="AA128" s="22"/>
      <c r="AB128" s="22"/>
      <c r="AC128" s="22"/>
      <c r="AD128" s="22"/>
      <c r="AE128" s="19"/>
      <c r="AF128" s="19"/>
      <c r="AG128" s="19"/>
      <c r="AH128" s="19"/>
      <c r="AI128" s="19"/>
      <c r="AJ128" s="25"/>
      <c r="AK128" s="25"/>
      <c r="AL128" s="25"/>
      <c r="AM128" s="25"/>
      <c r="AN128" s="25"/>
    </row>
    <row r="129" spans="21:40">
      <c r="U129" s="121"/>
      <c r="V129" s="121"/>
      <c r="W129" s="121"/>
      <c r="X129" s="121"/>
      <c r="Y129" s="121"/>
      <c r="Z129" s="22"/>
      <c r="AA129" s="22"/>
      <c r="AB129" s="22"/>
      <c r="AC129" s="22"/>
      <c r="AD129" s="22"/>
      <c r="AE129" s="19"/>
      <c r="AF129" s="19"/>
      <c r="AG129" s="19"/>
      <c r="AH129" s="19"/>
      <c r="AI129" s="19"/>
      <c r="AJ129" s="25"/>
      <c r="AK129" s="25"/>
      <c r="AL129" s="25"/>
      <c r="AM129" s="25"/>
      <c r="AN129" s="25"/>
    </row>
    <row r="130" spans="21:40">
      <c r="U130" s="121"/>
      <c r="V130" s="121"/>
      <c r="W130" s="121"/>
      <c r="X130" s="121"/>
      <c r="Y130" s="121"/>
      <c r="Z130" s="22"/>
      <c r="AA130" s="22"/>
      <c r="AB130" s="22"/>
      <c r="AC130" s="22"/>
      <c r="AD130" s="22"/>
      <c r="AE130" s="19"/>
      <c r="AF130" s="19"/>
      <c r="AG130" s="19"/>
      <c r="AH130" s="19"/>
      <c r="AI130" s="19"/>
      <c r="AJ130" s="25"/>
      <c r="AK130" s="25"/>
      <c r="AL130" s="25"/>
      <c r="AM130" s="25"/>
      <c r="AN130" s="25"/>
    </row>
    <row r="131" spans="21:40">
      <c r="U131" s="145"/>
      <c r="V131" s="145"/>
      <c r="W131" s="145"/>
      <c r="X131" s="145"/>
      <c r="Y131" s="145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5"/>
      <c r="AK131" s="25"/>
      <c r="AL131" s="25"/>
      <c r="AM131" s="25"/>
      <c r="AN131" s="25"/>
    </row>
    <row r="132" spans="21:40"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</row>
    <row r="133" spans="21:40"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</row>
    <row r="134" spans="21:40"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</row>
    <row r="135" spans="21:40"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</row>
    <row r="136" spans="21:40">
      <c r="U136" s="122"/>
      <c r="V136" s="122"/>
      <c r="W136" s="122"/>
      <c r="X136" s="122"/>
      <c r="Y136" s="122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5"/>
      <c r="AK136" s="25"/>
      <c r="AL136" s="25"/>
      <c r="AM136" s="25"/>
      <c r="AN136" s="25"/>
    </row>
    <row r="137" spans="21:40">
      <c r="U137" s="122"/>
      <c r="V137" s="122"/>
      <c r="W137" s="122"/>
      <c r="X137" s="122"/>
      <c r="Y137" s="1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5"/>
      <c r="AK137" s="25"/>
      <c r="AL137" s="25"/>
      <c r="AM137" s="25"/>
      <c r="AN137" s="25"/>
    </row>
    <row r="138" spans="21:40">
      <c r="U138" s="122"/>
      <c r="V138" s="122"/>
      <c r="W138" s="122"/>
      <c r="X138" s="122"/>
      <c r="Y138" s="1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5"/>
      <c r="AK138" s="25"/>
      <c r="AL138" s="25"/>
      <c r="AM138" s="25"/>
      <c r="AN138" s="25"/>
    </row>
    <row r="139" spans="21:40">
      <c r="U139" s="122"/>
      <c r="V139" s="122"/>
      <c r="W139" s="122"/>
      <c r="X139" s="122"/>
      <c r="Y139" s="122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5"/>
      <c r="AK139" s="25"/>
      <c r="AL139" s="25"/>
      <c r="AM139" s="25"/>
      <c r="AN139" s="25"/>
    </row>
    <row r="140" spans="21:40">
      <c r="U140" s="121"/>
      <c r="V140" s="121"/>
      <c r="W140" s="121"/>
      <c r="X140" s="121"/>
      <c r="Y140" s="121"/>
      <c r="Z140" s="22"/>
      <c r="AA140" s="22"/>
      <c r="AB140" s="22"/>
      <c r="AC140" s="22"/>
      <c r="AD140" s="22"/>
      <c r="AE140" s="19"/>
      <c r="AF140" s="19"/>
      <c r="AG140" s="19"/>
      <c r="AH140" s="19"/>
      <c r="AI140" s="19"/>
      <c r="AJ140" s="25"/>
      <c r="AK140" s="25"/>
      <c r="AL140" s="25"/>
      <c r="AM140" s="25"/>
      <c r="AN140" s="25"/>
    </row>
    <row r="141" spans="21:40">
      <c r="U141" s="121"/>
      <c r="V141" s="121"/>
      <c r="W141" s="121"/>
      <c r="X141" s="121"/>
      <c r="Y141" s="121"/>
      <c r="Z141" s="22"/>
      <c r="AA141" s="22"/>
      <c r="AB141" s="22"/>
      <c r="AC141" s="22"/>
      <c r="AD141" s="22"/>
      <c r="AE141" s="19"/>
      <c r="AF141" s="19"/>
      <c r="AG141" s="19"/>
      <c r="AH141" s="19"/>
      <c r="AI141" s="19"/>
      <c r="AJ141" s="25"/>
      <c r="AK141" s="25"/>
      <c r="AL141" s="25"/>
      <c r="AM141" s="25"/>
      <c r="AN141" s="25"/>
    </row>
    <row r="142" spans="21:40">
      <c r="U142" s="121"/>
      <c r="V142" s="121"/>
      <c r="W142" s="121"/>
      <c r="X142" s="121"/>
      <c r="Y142" s="121"/>
      <c r="Z142" s="22"/>
      <c r="AA142" s="22"/>
      <c r="AB142" s="22"/>
      <c r="AC142" s="22"/>
      <c r="AD142" s="22"/>
      <c r="AE142" s="19"/>
      <c r="AF142" s="19"/>
      <c r="AG142" s="19"/>
      <c r="AH142" s="19"/>
      <c r="AI142" s="19"/>
      <c r="AJ142" s="25"/>
      <c r="AK142" s="25"/>
      <c r="AL142" s="25"/>
      <c r="AM142" s="25"/>
      <c r="AN142" s="25"/>
    </row>
    <row r="143" spans="21:40">
      <c r="U143" s="121"/>
      <c r="V143" s="121"/>
      <c r="W143" s="121"/>
      <c r="X143" s="121"/>
      <c r="Y143" s="121"/>
      <c r="Z143" s="22"/>
      <c r="AA143" s="22"/>
      <c r="AB143" s="22"/>
      <c r="AC143" s="22"/>
      <c r="AD143" s="22"/>
      <c r="AE143" s="19"/>
      <c r="AF143" s="19"/>
      <c r="AG143" s="19"/>
      <c r="AH143" s="19"/>
      <c r="AI143" s="19"/>
      <c r="AJ143" s="25"/>
      <c r="AK143" s="25"/>
      <c r="AL143" s="25"/>
      <c r="AM143" s="25"/>
      <c r="AN143" s="25"/>
    </row>
    <row r="144" spans="21:40">
      <c r="U144" s="121"/>
      <c r="V144" s="121"/>
      <c r="W144" s="121"/>
      <c r="X144" s="121"/>
      <c r="Y144" s="121"/>
      <c r="Z144" s="22"/>
      <c r="AA144" s="22"/>
      <c r="AB144" s="22"/>
      <c r="AC144" s="22"/>
      <c r="AD144" s="22"/>
      <c r="AE144" s="19"/>
      <c r="AF144" s="19"/>
      <c r="AG144" s="19"/>
      <c r="AH144" s="19"/>
      <c r="AI144" s="19"/>
      <c r="AJ144" s="25"/>
      <c r="AK144" s="25"/>
      <c r="AL144" s="25"/>
      <c r="AM144" s="25"/>
      <c r="AN144" s="25"/>
    </row>
    <row r="145" spans="21:40">
      <c r="U145" s="145"/>
      <c r="V145" s="145"/>
      <c r="W145" s="145"/>
      <c r="X145" s="145"/>
      <c r="Y145" s="145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5"/>
      <c r="AK145" s="25"/>
      <c r="AL145" s="25"/>
      <c r="AM145" s="25"/>
      <c r="AN145" s="25"/>
    </row>
    <row r="146" spans="21:40"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</row>
    <row r="147" spans="21:40"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</row>
    <row r="148" spans="21:40">
      <c r="U148" s="122"/>
      <c r="V148" s="122"/>
      <c r="W148" s="122"/>
      <c r="X148" s="122"/>
      <c r="Y148" s="122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5"/>
      <c r="AM148" s="25"/>
      <c r="AN148" s="25"/>
    </row>
    <row r="149" spans="21:40">
      <c r="U149" s="122"/>
      <c r="V149" s="122"/>
      <c r="W149" s="122"/>
      <c r="X149" s="122"/>
      <c r="Y149" s="1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5"/>
      <c r="AM149" s="25"/>
      <c r="AN149" s="25"/>
    </row>
    <row r="150" spans="21:40">
      <c r="U150" s="122"/>
      <c r="V150" s="122"/>
      <c r="W150" s="122"/>
      <c r="X150" s="122"/>
      <c r="Y150" s="1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5"/>
      <c r="AM150" s="25"/>
      <c r="AN150" s="25"/>
    </row>
    <row r="151" spans="21:40">
      <c r="U151" s="122"/>
      <c r="V151" s="122"/>
      <c r="W151" s="122"/>
      <c r="X151" s="122"/>
      <c r="Y151" s="122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5"/>
      <c r="AM151" s="25"/>
      <c r="AN151" s="25"/>
    </row>
    <row r="152" spans="21:40">
      <c r="U152" s="121"/>
      <c r="V152" s="121"/>
      <c r="W152" s="121"/>
      <c r="X152" s="121"/>
      <c r="Y152" s="121"/>
      <c r="Z152" s="22"/>
      <c r="AA152" s="22"/>
      <c r="AB152" s="22"/>
      <c r="AC152" s="22"/>
      <c r="AD152" s="22"/>
      <c r="AE152" s="19"/>
      <c r="AF152" s="19"/>
      <c r="AG152" s="19"/>
      <c r="AH152" s="19"/>
      <c r="AI152" s="19"/>
      <c r="AJ152" s="19"/>
      <c r="AK152" s="19"/>
      <c r="AL152" s="25"/>
      <c r="AM152" s="25"/>
      <c r="AN152" s="25"/>
    </row>
    <row r="153" spans="21:40">
      <c r="U153" s="121"/>
      <c r="V153" s="121"/>
      <c r="W153" s="121"/>
      <c r="X153" s="121"/>
      <c r="Y153" s="121"/>
      <c r="Z153" s="22"/>
      <c r="AA153" s="22"/>
      <c r="AB153" s="22"/>
      <c r="AC153" s="22"/>
      <c r="AD153" s="22"/>
      <c r="AE153" s="19"/>
      <c r="AF153" s="19"/>
      <c r="AG153" s="19"/>
      <c r="AH153" s="19"/>
      <c r="AI153" s="19"/>
      <c r="AJ153" s="19"/>
      <c r="AK153" s="19"/>
      <c r="AL153" s="25"/>
      <c r="AM153" s="25"/>
      <c r="AN153" s="25"/>
    </row>
    <row r="154" spans="21:40">
      <c r="U154" s="121"/>
      <c r="V154" s="121"/>
      <c r="W154" s="121"/>
      <c r="X154" s="121"/>
      <c r="Y154" s="121"/>
      <c r="Z154" s="22"/>
      <c r="AA154" s="22"/>
      <c r="AB154" s="22"/>
      <c r="AC154" s="22"/>
      <c r="AD154" s="22"/>
      <c r="AE154" s="19"/>
      <c r="AF154" s="19"/>
      <c r="AG154" s="19"/>
      <c r="AH154" s="19"/>
      <c r="AI154" s="19"/>
      <c r="AJ154" s="19"/>
      <c r="AK154" s="19"/>
      <c r="AL154" s="25"/>
      <c r="AM154" s="25"/>
      <c r="AN154" s="25"/>
    </row>
    <row r="155" spans="21:40">
      <c r="U155" s="121"/>
      <c r="V155" s="121"/>
      <c r="W155" s="121"/>
      <c r="X155" s="121"/>
      <c r="Y155" s="121"/>
      <c r="Z155" s="22"/>
      <c r="AA155" s="22"/>
      <c r="AB155" s="22"/>
      <c r="AC155" s="22"/>
      <c r="AD155" s="22"/>
      <c r="AE155" s="19"/>
      <c r="AF155" s="19"/>
      <c r="AG155" s="19"/>
      <c r="AH155" s="19"/>
      <c r="AI155" s="19"/>
      <c r="AJ155" s="19"/>
      <c r="AK155" s="19"/>
      <c r="AL155" s="25"/>
      <c r="AM155" s="25"/>
      <c r="AN155" s="25"/>
    </row>
    <row r="156" spans="21:40">
      <c r="U156" s="121"/>
      <c r="V156" s="121"/>
      <c r="W156" s="121"/>
      <c r="X156" s="121"/>
      <c r="Y156" s="121"/>
      <c r="Z156" s="22"/>
      <c r="AA156" s="22"/>
      <c r="AB156" s="22"/>
      <c r="AC156" s="22"/>
      <c r="AD156" s="22"/>
      <c r="AE156" s="19"/>
      <c r="AF156" s="19"/>
      <c r="AG156" s="19"/>
      <c r="AH156" s="19"/>
      <c r="AI156" s="19"/>
      <c r="AJ156" s="19"/>
      <c r="AK156" s="19"/>
      <c r="AL156" s="25"/>
      <c r="AM156" s="25"/>
      <c r="AN156" s="25"/>
    </row>
    <row r="157" spans="21:40">
      <c r="U157" s="145"/>
      <c r="V157" s="145"/>
      <c r="W157" s="145"/>
      <c r="X157" s="145"/>
      <c r="Y157" s="145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5"/>
      <c r="AM157" s="25"/>
      <c r="AN157" s="25"/>
    </row>
    <row r="158" spans="21:40"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</row>
    <row r="159" spans="21:40"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</row>
    <row r="160" spans="21:40">
      <c r="U160" s="122"/>
      <c r="V160" s="122"/>
      <c r="W160" s="122"/>
      <c r="X160" s="122"/>
      <c r="Y160" s="122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5"/>
      <c r="AK160" s="25"/>
      <c r="AL160" s="25"/>
      <c r="AM160" s="25"/>
      <c r="AN160" s="25"/>
    </row>
    <row r="161" spans="21:40">
      <c r="U161" s="122"/>
      <c r="V161" s="122"/>
      <c r="W161" s="122"/>
      <c r="X161" s="122"/>
      <c r="Y161" s="1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5"/>
      <c r="AK161" s="25"/>
      <c r="AL161" s="25"/>
      <c r="AM161" s="25"/>
      <c r="AN161" s="25"/>
    </row>
    <row r="162" spans="21:40">
      <c r="U162" s="122"/>
      <c r="V162" s="122"/>
      <c r="W162" s="122"/>
      <c r="X162" s="122"/>
      <c r="Y162" s="1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5"/>
      <c r="AK162" s="25"/>
      <c r="AL162" s="25"/>
      <c r="AM162" s="25"/>
      <c r="AN162" s="25"/>
    </row>
    <row r="163" spans="21:40">
      <c r="U163" s="122"/>
      <c r="V163" s="122"/>
      <c r="W163" s="122"/>
      <c r="X163" s="122"/>
      <c r="Y163" s="122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5"/>
      <c r="AK163" s="25"/>
      <c r="AL163" s="25"/>
      <c r="AM163" s="25"/>
      <c r="AN163" s="25"/>
    </row>
    <row r="164" spans="21:40">
      <c r="U164" s="121"/>
      <c r="V164" s="121"/>
      <c r="W164" s="121"/>
      <c r="X164" s="121"/>
      <c r="Y164" s="121"/>
      <c r="Z164" s="22"/>
      <c r="AA164" s="22"/>
      <c r="AB164" s="22"/>
      <c r="AC164" s="22"/>
      <c r="AD164" s="22"/>
      <c r="AE164" s="19"/>
      <c r="AF164" s="19"/>
      <c r="AG164" s="19"/>
      <c r="AH164" s="19"/>
      <c r="AI164" s="19"/>
      <c r="AJ164" s="25"/>
      <c r="AK164" s="25"/>
      <c r="AL164" s="25"/>
      <c r="AM164" s="25"/>
      <c r="AN164" s="25"/>
    </row>
    <row r="165" spans="21:40">
      <c r="U165" s="121"/>
      <c r="V165" s="121"/>
      <c r="W165" s="121"/>
      <c r="X165" s="121"/>
      <c r="Y165" s="121"/>
      <c r="Z165" s="22"/>
      <c r="AA165" s="22"/>
      <c r="AB165" s="22"/>
      <c r="AC165" s="22"/>
      <c r="AD165" s="22"/>
      <c r="AE165" s="19"/>
      <c r="AF165" s="19"/>
      <c r="AG165" s="19"/>
      <c r="AH165" s="19"/>
      <c r="AI165" s="19"/>
      <c r="AJ165" s="25"/>
      <c r="AK165" s="25"/>
      <c r="AL165" s="25"/>
      <c r="AM165" s="25"/>
      <c r="AN165" s="25"/>
    </row>
    <row r="166" spans="21:40">
      <c r="U166" s="121"/>
      <c r="V166" s="121"/>
      <c r="W166" s="121"/>
      <c r="X166" s="121"/>
      <c r="Y166" s="121"/>
      <c r="Z166" s="22"/>
      <c r="AA166" s="22"/>
      <c r="AB166" s="22"/>
      <c r="AC166" s="22"/>
      <c r="AD166" s="22"/>
      <c r="AE166" s="19"/>
      <c r="AF166" s="19"/>
      <c r="AG166" s="19"/>
      <c r="AH166" s="19"/>
      <c r="AI166" s="19"/>
      <c r="AJ166" s="25"/>
      <c r="AK166" s="25"/>
      <c r="AL166" s="25"/>
      <c r="AM166" s="25"/>
      <c r="AN166" s="25"/>
    </row>
    <row r="167" spans="21:40">
      <c r="U167" s="121"/>
      <c r="V167" s="121"/>
      <c r="W167" s="121"/>
      <c r="X167" s="121"/>
      <c r="Y167" s="121"/>
      <c r="Z167" s="22"/>
      <c r="AA167" s="22"/>
      <c r="AB167" s="22"/>
      <c r="AC167" s="22"/>
      <c r="AD167" s="26"/>
      <c r="AE167" s="19"/>
      <c r="AF167" s="19"/>
      <c r="AG167" s="19"/>
      <c r="AH167" s="19"/>
      <c r="AI167" s="19"/>
      <c r="AJ167" s="25"/>
      <c r="AK167" s="25"/>
      <c r="AL167" s="25"/>
      <c r="AM167" s="25"/>
      <c r="AN167" s="25"/>
    </row>
    <row r="168" spans="21:40">
      <c r="U168" s="121"/>
      <c r="V168" s="121"/>
      <c r="W168" s="121"/>
      <c r="X168" s="121"/>
      <c r="Y168" s="121"/>
      <c r="Z168" s="22"/>
      <c r="AA168" s="22"/>
      <c r="AB168" s="22"/>
      <c r="AC168" s="22"/>
      <c r="AD168" s="22"/>
      <c r="AE168" s="19"/>
      <c r="AF168" s="19"/>
      <c r="AG168" s="19"/>
      <c r="AH168" s="19"/>
      <c r="AI168" s="19"/>
      <c r="AJ168" s="25"/>
      <c r="AK168" s="25"/>
      <c r="AL168" s="25"/>
      <c r="AM168" s="25"/>
      <c r="AN168" s="25"/>
    </row>
    <row r="169" spans="21:40">
      <c r="U169" s="145"/>
      <c r="V169" s="145"/>
      <c r="W169" s="145"/>
      <c r="X169" s="145"/>
      <c r="Y169" s="145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5"/>
      <c r="AK169" s="25"/>
      <c r="AL169" s="25"/>
      <c r="AM169" s="25"/>
      <c r="AN169" s="25"/>
    </row>
    <row r="170" spans="21:40"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</row>
    <row r="171" spans="21:40"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</row>
    <row r="172" spans="21:40">
      <c r="U172" s="122"/>
      <c r="V172" s="122"/>
      <c r="W172" s="122"/>
      <c r="X172" s="122"/>
      <c r="Y172" s="122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5"/>
      <c r="AK172" s="25"/>
      <c r="AL172" s="25"/>
      <c r="AM172" s="25"/>
      <c r="AN172" s="25"/>
    </row>
    <row r="173" spans="21:40">
      <c r="U173" s="122"/>
      <c r="V173" s="122"/>
      <c r="W173" s="122"/>
      <c r="X173" s="122"/>
      <c r="Y173" s="1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5"/>
      <c r="AK173" s="25"/>
      <c r="AL173" s="25"/>
      <c r="AM173" s="25"/>
      <c r="AN173" s="25"/>
    </row>
    <row r="174" spans="21:40">
      <c r="U174" s="122"/>
      <c r="V174" s="122"/>
      <c r="W174" s="122"/>
      <c r="X174" s="122"/>
      <c r="Y174" s="1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5"/>
      <c r="AK174" s="25"/>
      <c r="AL174" s="25"/>
      <c r="AM174" s="25"/>
      <c r="AN174" s="25"/>
    </row>
    <row r="175" spans="21:40">
      <c r="U175" s="122"/>
      <c r="V175" s="122"/>
      <c r="W175" s="122"/>
      <c r="X175" s="122"/>
      <c r="Y175" s="122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5"/>
      <c r="AK175" s="25"/>
      <c r="AL175" s="25"/>
      <c r="AM175" s="25"/>
      <c r="AN175" s="25"/>
    </row>
    <row r="176" spans="21:40">
      <c r="U176" s="121"/>
      <c r="V176" s="121"/>
      <c r="W176" s="121"/>
      <c r="X176" s="121"/>
      <c r="Y176" s="121"/>
      <c r="Z176" s="22"/>
      <c r="AA176" s="22"/>
      <c r="AB176" s="22"/>
      <c r="AC176" s="22"/>
      <c r="AD176" s="22"/>
      <c r="AE176" s="19"/>
      <c r="AF176" s="19"/>
      <c r="AG176" s="19"/>
      <c r="AH176" s="19"/>
      <c r="AI176" s="19"/>
      <c r="AJ176" s="25"/>
      <c r="AK176" s="25"/>
      <c r="AL176" s="25"/>
      <c r="AM176" s="25"/>
      <c r="AN176" s="25"/>
    </row>
    <row r="177" spans="21:40">
      <c r="U177" s="121"/>
      <c r="V177" s="121"/>
      <c r="W177" s="121"/>
      <c r="X177" s="121"/>
      <c r="Y177" s="121"/>
      <c r="Z177" s="22"/>
      <c r="AA177" s="22"/>
      <c r="AB177" s="22"/>
      <c r="AC177" s="22"/>
      <c r="AD177" s="22"/>
      <c r="AE177" s="19"/>
      <c r="AF177" s="19"/>
      <c r="AG177" s="19"/>
      <c r="AH177" s="19"/>
      <c r="AI177" s="19"/>
      <c r="AJ177" s="25"/>
      <c r="AK177" s="25"/>
      <c r="AL177" s="25"/>
      <c r="AM177" s="25"/>
      <c r="AN177" s="25"/>
    </row>
    <row r="178" spans="21:40">
      <c r="U178" s="121"/>
      <c r="V178" s="121"/>
      <c r="W178" s="121"/>
      <c r="X178" s="121"/>
      <c r="Y178" s="121"/>
      <c r="Z178" s="22"/>
      <c r="AA178" s="22"/>
      <c r="AB178" s="22"/>
      <c r="AC178" s="22"/>
      <c r="AD178" s="22"/>
      <c r="AE178" s="19"/>
      <c r="AF178" s="19"/>
      <c r="AG178" s="19"/>
      <c r="AH178" s="19"/>
      <c r="AI178" s="19"/>
      <c r="AJ178" s="25"/>
      <c r="AK178" s="25"/>
      <c r="AL178" s="25"/>
      <c r="AM178" s="25"/>
      <c r="AN178" s="25"/>
    </row>
    <row r="179" spans="21:40">
      <c r="U179" s="121"/>
      <c r="V179" s="121"/>
      <c r="W179" s="121"/>
      <c r="X179" s="121"/>
      <c r="Y179" s="121"/>
      <c r="Z179" s="22"/>
      <c r="AA179" s="22"/>
      <c r="AB179" s="22"/>
      <c r="AC179" s="22"/>
      <c r="AD179" s="22"/>
      <c r="AE179" s="19"/>
      <c r="AF179" s="19"/>
      <c r="AG179" s="19"/>
      <c r="AH179" s="19"/>
      <c r="AI179" s="19"/>
      <c r="AJ179" s="25"/>
      <c r="AK179" s="25"/>
      <c r="AL179" s="25"/>
      <c r="AM179" s="25"/>
      <c r="AN179" s="25"/>
    </row>
    <row r="180" spans="21:40">
      <c r="U180" s="121"/>
      <c r="V180" s="121"/>
      <c r="W180" s="121"/>
      <c r="X180" s="121"/>
      <c r="Y180" s="121"/>
      <c r="Z180" s="22"/>
      <c r="AA180" s="22"/>
      <c r="AB180" s="22"/>
      <c r="AC180" s="22"/>
      <c r="AD180" s="22"/>
      <c r="AE180" s="19"/>
      <c r="AF180" s="19"/>
      <c r="AG180" s="19"/>
      <c r="AH180" s="19"/>
      <c r="AI180" s="19"/>
      <c r="AJ180" s="25"/>
      <c r="AK180" s="25"/>
      <c r="AL180" s="25"/>
      <c r="AM180" s="25"/>
      <c r="AN180" s="25"/>
    </row>
    <row r="181" spans="21:40">
      <c r="U181" s="145"/>
      <c r="V181" s="145"/>
      <c r="W181" s="145"/>
      <c r="X181" s="145"/>
      <c r="Y181" s="145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5"/>
      <c r="AK181" s="25"/>
      <c r="AL181" s="25"/>
      <c r="AM181" s="25"/>
      <c r="AN181" s="25"/>
    </row>
    <row r="182" spans="21:40"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</row>
    <row r="183" spans="21:40"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</row>
    <row r="184" spans="21:40">
      <c r="U184" s="122"/>
      <c r="V184" s="122"/>
      <c r="W184" s="122"/>
      <c r="X184" s="122"/>
      <c r="Y184" s="122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5"/>
    </row>
    <row r="185" spans="21:40">
      <c r="U185" s="122"/>
      <c r="V185" s="122"/>
      <c r="W185" s="122"/>
      <c r="X185" s="122"/>
      <c r="Y185" s="1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5"/>
    </row>
    <row r="186" spans="21:40">
      <c r="U186" s="122"/>
      <c r="V186" s="122"/>
      <c r="W186" s="122"/>
      <c r="X186" s="122"/>
      <c r="Y186" s="1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5"/>
    </row>
    <row r="187" spans="21:40">
      <c r="U187" s="122"/>
      <c r="V187" s="122"/>
      <c r="W187" s="122"/>
      <c r="X187" s="122"/>
      <c r="Y187" s="122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5"/>
    </row>
    <row r="188" spans="21:40">
      <c r="U188" s="121"/>
      <c r="V188" s="121"/>
      <c r="W188" s="121"/>
      <c r="X188" s="121"/>
      <c r="Y188" s="121"/>
      <c r="Z188" s="22"/>
      <c r="AA188" s="22"/>
      <c r="AB188" s="22"/>
      <c r="AC188" s="22"/>
      <c r="AD188" s="22"/>
      <c r="AE188" s="19"/>
      <c r="AF188" s="19"/>
      <c r="AG188" s="19"/>
      <c r="AH188" s="19"/>
      <c r="AI188" s="19"/>
      <c r="AJ188" s="19"/>
      <c r="AK188" s="19"/>
      <c r="AL188" s="19"/>
      <c r="AM188" s="19"/>
      <c r="AN188" s="25"/>
    </row>
    <row r="189" spans="21:40">
      <c r="U189" s="121"/>
      <c r="V189" s="121"/>
      <c r="W189" s="121"/>
      <c r="X189" s="121"/>
      <c r="Y189" s="121"/>
      <c r="Z189" s="22"/>
      <c r="AA189" s="22"/>
      <c r="AB189" s="22"/>
      <c r="AC189" s="22"/>
      <c r="AD189" s="22"/>
      <c r="AE189" s="19"/>
      <c r="AF189" s="19"/>
      <c r="AG189" s="19"/>
      <c r="AH189" s="19"/>
      <c r="AI189" s="19"/>
      <c r="AJ189" s="19"/>
      <c r="AK189" s="19"/>
      <c r="AL189" s="19"/>
      <c r="AM189" s="19"/>
      <c r="AN189" s="25"/>
    </row>
    <row r="190" spans="21:40">
      <c r="U190" s="121"/>
      <c r="V190" s="121"/>
      <c r="W190" s="121"/>
      <c r="X190" s="121"/>
      <c r="Y190" s="121"/>
      <c r="Z190" s="22"/>
      <c r="AA190" s="22"/>
      <c r="AB190" s="22"/>
      <c r="AC190" s="22"/>
      <c r="AD190" s="22"/>
      <c r="AE190" s="19"/>
      <c r="AF190" s="19"/>
      <c r="AG190" s="19"/>
      <c r="AH190" s="19"/>
      <c r="AI190" s="19"/>
      <c r="AJ190" s="19"/>
      <c r="AK190" s="19"/>
      <c r="AL190" s="19"/>
      <c r="AM190" s="19"/>
      <c r="AN190" s="25"/>
    </row>
    <row r="191" spans="21:40">
      <c r="U191" s="121"/>
      <c r="V191" s="121"/>
      <c r="W191" s="121"/>
      <c r="X191" s="121"/>
      <c r="Y191" s="121"/>
      <c r="Z191" s="22"/>
      <c r="AA191" s="22"/>
      <c r="AB191" s="22"/>
      <c r="AC191" s="22"/>
      <c r="AD191" s="22"/>
      <c r="AE191" s="19"/>
      <c r="AF191" s="19"/>
      <c r="AG191" s="19"/>
      <c r="AH191" s="19"/>
      <c r="AI191" s="19"/>
      <c r="AJ191" s="19"/>
      <c r="AK191" s="19"/>
      <c r="AL191" s="19"/>
      <c r="AM191" s="19"/>
      <c r="AN191" s="25"/>
    </row>
    <row r="192" spans="21:40">
      <c r="U192" s="121"/>
      <c r="V192" s="121"/>
      <c r="W192" s="121"/>
      <c r="X192" s="121"/>
      <c r="Y192" s="121"/>
      <c r="Z192" s="22"/>
      <c r="AA192" s="22"/>
      <c r="AB192" s="22"/>
      <c r="AC192" s="22"/>
      <c r="AD192" s="22"/>
      <c r="AE192" s="19"/>
      <c r="AF192" s="19"/>
      <c r="AG192" s="19"/>
      <c r="AH192" s="19"/>
      <c r="AI192" s="19"/>
      <c r="AJ192" s="19"/>
      <c r="AK192" s="19"/>
      <c r="AL192" s="19"/>
      <c r="AM192" s="19"/>
      <c r="AN192" s="25"/>
    </row>
    <row r="193" spans="21:40">
      <c r="U193" s="145"/>
      <c r="V193" s="145"/>
      <c r="W193" s="145"/>
      <c r="X193" s="145"/>
      <c r="Y193" s="145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5"/>
    </row>
    <row r="194" spans="21:40"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</row>
    <row r="195" spans="21:40"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</row>
    <row r="196" spans="21:40"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</row>
    <row r="197" spans="21:40"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</row>
    <row r="198" spans="21:40"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</row>
    <row r="199" spans="21:40"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</row>
    <row r="200" spans="21:40"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</row>
    <row r="201" spans="21:40"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</row>
    <row r="202" spans="21:40"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</row>
  </sheetData>
  <sheetProtection password="CE28" sheet="1" objects="1" scenarios="1" selectLockedCells="1" selectUnlockedCells="1"/>
  <mergeCells count="241">
    <mergeCell ref="J47:K47"/>
    <mergeCell ref="B51:G51"/>
    <mergeCell ref="U33:X33"/>
    <mergeCell ref="U93:Y93"/>
    <mergeCell ref="M28:P28"/>
    <mergeCell ref="J28:K28"/>
    <mergeCell ref="M31:P31"/>
    <mergeCell ref="J54:K54"/>
    <mergeCell ref="J51:K51"/>
    <mergeCell ref="A64:K64"/>
    <mergeCell ref="A57:K57"/>
    <mergeCell ref="A59:K59"/>
    <mergeCell ref="A61:K61"/>
    <mergeCell ref="A62:K62"/>
    <mergeCell ref="J40:K40"/>
    <mergeCell ref="M40:P40"/>
    <mergeCell ref="U61:Y61"/>
    <mergeCell ref="U77:Y77"/>
    <mergeCell ref="U62:Y62"/>
    <mergeCell ref="U65:Y65"/>
    <mergeCell ref="M39:P39"/>
    <mergeCell ref="B50:H50"/>
    <mergeCell ref="B54:H54"/>
    <mergeCell ref="J50:K50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23:K23"/>
    <mergeCell ref="J25:K25"/>
    <mergeCell ref="J12:K12"/>
    <mergeCell ref="J46:K46"/>
    <mergeCell ref="J13:K13"/>
    <mergeCell ref="B47:H47"/>
    <mergeCell ref="J14:K14"/>
    <mergeCell ref="J11:K11"/>
    <mergeCell ref="F10:G11"/>
    <mergeCell ref="U172:Y172"/>
    <mergeCell ref="U173:Y173"/>
    <mergeCell ref="U174:Y174"/>
    <mergeCell ref="U175:Y175"/>
    <mergeCell ref="U167:Y167"/>
    <mergeCell ref="U168:Y168"/>
    <mergeCell ref="U169:Y169"/>
    <mergeCell ref="U165:Y165"/>
    <mergeCell ref="U166:Y166"/>
    <mergeCell ref="U145:Y145"/>
    <mergeCell ref="U148:Y148"/>
    <mergeCell ref="U149:Y149"/>
    <mergeCell ref="U150:Y150"/>
    <mergeCell ref="U151:Y151"/>
    <mergeCell ref="U152:Y152"/>
    <mergeCell ref="U153:Y153"/>
    <mergeCell ref="U154:Y154"/>
    <mergeCell ref="U155:Y155"/>
    <mergeCell ref="U164:Y164"/>
    <mergeCell ref="U156:Y156"/>
    <mergeCell ref="B40:H40"/>
    <mergeCell ref="U176:Y176"/>
    <mergeCell ref="U177:Y177"/>
    <mergeCell ref="U193:Y193"/>
    <mergeCell ref="U178:Y178"/>
    <mergeCell ref="U179:Y179"/>
    <mergeCell ref="U180:Y180"/>
    <mergeCell ref="U181:Y181"/>
    <mergeCell ref="U184:Y184"/>
    <mergeCell ref="U185:Y185"/>
    <mergeCell ref="U186:Y186"/>
    <mergeCell ref="U187:Y187"/>
    <mergeCell ref="U188:Y188"/>
    <mergeCell ref="U190:Y190"/>
    <mergeCell ref="U191:Y191"/>
    <mergeCell ref="U192:Y192"/>
    <mergeCell ref="U189:Y189"/>
    <mergeCell ref="U157:Y157"/>
    <mergeCell ref="U160:Y160"/>
    <mergeCell ref="U161:Y161"/>
    <mergeCell ref="U162:Y162"/>
    <mergeCell ref="U163:Y163"/>
    <mergeCell ref="U74:Y74"/>
    <mergeCell ref="U98:Y98"/>
    <mergeCell ref="U101:Y101"/>
    <mergeCell ref="U142:Y142"/>
    <mergeCell ref="U143:Y143"/>
    <mergeCell ref="U144:Y144"/>
    <mergeCell ref="U122:Y122"/>
    <mergeCell ref="U126:Y126"/>
    <mergeCell ref="U127:Y127"/>
    <mergeCell ref="U129:Y129"/>
    <mergeCell ref="U128:Y128"/>
    <mergeCell ref="U130:Y130"/>
    <mergeCell ref="U131:Y131"/>
    <mergeCell ref="U125:Y125"/>
    <mergeCell ref="U123:Y123"/>
    <mergeCell ref="U124:Y124"/>
    <mergeCell ref="U138:Y138"/>
    <mergeCell ref="U139:Y139"/>
    <mergeCell ref="U140:Y140"/>
    <mergeCell ref="U141:Y141"/>
    <mergeCell ref="U136:Y136"/>
    <mergeCell ref="U137:Y137"/>
    <mergeCell ref="U85:Y85"/>
    <mergeCell ref="U86:Y86"/>
    <mergeCell ref="U72:Y72"/>
    <mergeCell ref="Q20:Q21"/>
    <mergeCell ref="R20:R21"/>
    <mergeCell ref="S20:S21"/>
    <mergeCell ref="U58:Y58"/>
    <mergeCell ref="U59:Y59"/>
    <mergeCell ref="U60:Y60"/>
    <mergeCell ref="U57:Y57"/>
    <mergeCell ref="U73:Y73"/>
    <mergeCell ref="U66:Y66"/>
    <mergeCell ref="U67:Y67"/>
    <mergeCell ref="U68:Y68"/>
    <mergeCell ref="U69:Y69"/>
    <mergeCell ref="U70:Y70"/>
    <mergeCell ref="U71:Y71"/>
    <mergeCell ref="N55:S55"/>
    <mergeCell ref="P20:P21"/>
    <mergeCell ref="O20:O21"/>
    <mergeCell ref="M20:N21"/>
    <mergeCell ref="M22:N22"/>
    <mergeCell ref="M33:N33"/>
    <mergeCell ref="O22:P22"/>
    <mergeCell ref="O38:P38"/>
    <mergeCell ref="U109:Y109"/>
    <mergeCell ref="U110:Y110"/>
    <mergeCell ref="U105:Y105"/>
    <mergeCell ref="U106:Y106"/>
    <mergeCell ref="U107:Y107"/>
    <mergeCell ref="U108:Y108"/>
    <mergeCell ref="U97:Y97"/>
    <mergeCell ref="U78:Y78"/>
    <mergeCell ref="U79:Y79"/>
    <mergeCell ref="U80:Y80"/>
    <mergeCell ref="U103:Y103"/>
    <mergeCell ref="U104:Y104"/>
    <mergeCell ref="U81:Y81"/>
    <mergeCell ref="U82:Y82"/>
    <mergeCell ref="U83:Y83"/>
    <mergeCell ref="U84:Y84"/>
    <mergeCell ref="U102:Y102"/>
    <mergeCell ref="U94:Y94"/>
    <mergeCell ref="M51:P51"/>
    <mergeCell ref="U95:Y95"/>
    <mergeCell ref="U96:Y96"/>
    <mergeCell ref="U89:Y89"/>
    <mergeCell ref="U90:Y90"/>
    <mergeCell ref="U91:Y91"/>
    <mergeCell ref="U92:Y92"/>
    <mergeCell ref="A10:E11"/>
    <mergeCell ref="K7:L7"/>
    <mergeCell ref="M34:P34"/>
    <mergeCell ref="F15:G16"/>
    <mergeCell ref="M12:P12"/>
    <mergeCell ref="M13:P13"/>
    <mergeCell ref="A18:A21"/>
    <mergeCell ref="J27:K27"/>
    <mergeCell ref="J31:K31"/>
    <mergeCell ref="J33:K33"/>
    <mergeCell ref="J34:K34"/>
    <mergeCell ref="B34:H34"/>
    <mergeCell ref="B30:G30"/>
    <mergeCell ref="J30:K30"/>
    <mergeCell ref="O19:P19"/>
    <mergeCell ref="M19:N19"/>
    <mergeCell ref="B27:H27"/>
    <mergeCell ref="B28:H28"/>
    <mergeCell ref="J32:K32"/>
    <mergeCell ref="B32:G32"/>
    <mergeCell ref="M32:P32"/>
    <mergeCell ref="J29:K29"/>
    <mergeCell ref="B35:H35"/>
    <mergeCell ref="B36:H36"/>
    <mergeCell ref="B37:H37"/>
    <mergeCell ref="M35:P35"/>
    <mergeCell ref="B29:G29"/>
    <mergeCell ref="M36:P36"/>
    <mergeCell ref="M37:P37"/>
    <mergeCell ref="J37:K37"/>
    <mergeCell ref="B46:H46"/>
    <mergeCell ref="M50:P50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J39:K39"/>
    <mergeCell ref="J35:K35"/>
    <mergeCell ref="J36:K36"/>
    <mergeCell ref="M29:P29"/>
    <mergeCell ref="M30:P30"/>
    <mergeCell ref="I10:AC10"/>
    <mergeCell ref="A56:AC56"/>
    <mergeCell ref="B53:H53"/>
    <mergeCell ref="J53:K53"/>
    <mergeCell ref="Z33:AA33"/>
    <mergeCell ref="B41:H41"/>
    <mergeCell ref="J41:K41"/>
    <mergeCell ref="B42:H42"/>
    <mergeCell ref="J42:K42"/>
    <mergeCell ref="O33:P33"/>
    <mergeCell ref="B38:H38"/>
    <mergeCell ref="J38:K38"/>
    <mergeCell ref="B43:H43"/>
    <mergeCell ref="J43:K43"/>
    <mergeCell ref="B44:H44"/>
    <mergeCell ref="J44:K44"/>
    <mergeCell ref="B48:H48"/>
    <mergeCell ref="J48:K48"/>
    <mergeCell ref="B49:H49"/>
    <mergeCell ref="J49:K49"/>
    <mergeCell ref="B52:H52"/>
    <mergeCell ref="J52:K52"/>
    <mergeCell ref="B45:H45"/>
    <mergeCell ref="J45:K45"/>
  </mergeCells>
  <printOptions horizontalCentered="1"/>
  <pageMargins left="0" right="0" top="0" bottom="0" header="0" footer="0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9-ти этажные</vt:lpstr>
      <vt:lpstr>'9-ти этажные'!Область_печати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2012-03-06T03:05:14Z</dcterms:modified>
</cp:coreProperties>
</file>