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мусоропровода'!$A$1:$Y$57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 s="1"/>
  <c r="I48"/>
  <c r="J14"/>
  <c r="J13"/>
  <c r="T44"/>
  <c r="U44"/>
  <c r="L14"/>
  <c r="L13"/>
  <c r="I14"/>
  <c r="I13"/>
  <c r="R13"/>
  <c r="R12"/>
  <c r="M20"/>
  <c r="J48"/>
  <c r="J40"/>
  <c r="F15" l="1"/>
  <c r="W36"/>
  <c r="I47" s="1"/>
  <c r="X36"/>
  <c r="J47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50" s="1"/>
  <c r="I24"/>
  <c r="I23" s="1"/>
  <c r="M19" s="1"/>
  <c r="I50" l="1"/>
  <c r="P20"/>
</calcChain>
</file>

<file path=xl/sharedStrings.xml><?xml version="1.0" encoding="utf-8"?>
<sst xmlns="http://schemas.openxmlformats.org/spreadsheetml/2006/main" count="81" uniqueCount="79">
  <si>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</si>
  <si>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</si>
  <si>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</si>
  <si>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</si>
  <si>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</si>
  <si>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</si>
  <si>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</si>
  <si>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</si>
  <si>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</si>
  <si>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</si>
  <si>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</si>
  <si>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</si>
  <si>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</si>
  <si>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</si>
  <si>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</si>
  <si>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</si>
  <si>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</si>
  <si>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</si>
  <si>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</si>
  <si>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</si>
  <si>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</si>
  <si>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</si>
  <si>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</si>
  <si>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</si>
  <si>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</si>
  <si>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</si>
  <si>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</si>
  <si>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</si>
  <si>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</si>
  <si>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</si>
  <si>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</si>
  <si>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</si>
  <si>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</si>
  <si>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</si>
  <si>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</si>
  <si>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</si>
  <si>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</si>
  <si>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</si>
  <si>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</si>
  <si>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</si>
  <si>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</si>
  <si>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</si>
  <si>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</si>
  <si>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</si>
  <si>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</si>
  <si>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</si>
  <si>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</si>
  <si>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</si>
  <si>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</si>
  <si>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</si>
  <si>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</si>
  <si>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</si>
  <si>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</si>
  <si>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</si>
  <si>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</si>
  <si>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</si>
  <si>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</si>
  <si>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</si>
  <si>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</si>
  <si>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</si>
  <si>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№9/1</t>
    </r>
  </si>
  <si>
    <t>Замена канализационных труб в подвале -54,0м.</t>
  </si>
  <si>
    <t xml:space="preserve">Монтаж насоса на элеваторном узле </t>
  </si>
  <si>
    <t xml:space="preserve">Ремонт коридоров </t>
  </si>
  <si>
    <t>Устройство бетонной отмостки - 0,82 м3</t>
  </si>
  <si>
    <t>Ремонт нежилого помещения</t>
  </si>
  <si>
    <t>Спиливание деревьев - 1ед.</t>
  </si>
  <si>
    <t>7.1</t>
  </si>
  <si>
    <t xml:space="preserve">Установка прибора учета ГВС </t>
  </si>
  <si>
    <t>5.1</t>
  </si>
  <si>
    <t>5.2</t>
  </si>
  <si>
    <t>5.3</t>
  </si>
  <si>
    <t>5.4</t>
  </si>
  <si>
    <t>5.5</t>
  </si>
  <si>
    <t>5.6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</si>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</sst>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8"/>
  <sheetViews>
    <sheetView tabSelected="1" view="pageBreakPreview" topLeftCell="A40" zoomScaleNormal="40" zoomScaleSheetLayoutView="100" workbookViewId="0">
      <selection activeCell="Y16" sqref="Y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34" t="s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41"/>
    </row>
    <row r="5" spans="1:2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25">
      <c r="A7" s="136" t="s">
        <v>11</v>
      </c>
      <c r="B7" s="136"/>
      <c r="C7" s="136"/>
      <c r="D7" s="136"/>
      <c r="E7" s="32">
        <v>9186.6</v>
      </c>
      <c r="F7" s="2" t="s">
        <v>12</v>
      </c>
      <c r="G7" s="3"/>
      <c r="H7" s="3"/>
      <c r="I7" s="21" t="s">
        <v>13</v>
      </c>
      <c r="J7" s="42">
        <v>218</v>
      </c>
      <c r="K7" s="156" t="s">
        <v>14</v>
      </c>
      <c r="L7" s="156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50"/>
      <c r="B10" s="151"/>
      <c r="C10" s="151"/>
      <c r="D10" s="151"/>
      <c r="E10" s="152"/>
      <c r="F10" s="146" t="s">
        <v>36</v>
      </c>
      <c r="G10" s="147"/>
      <c r="H10" s="21"/>
      <c r="I10" s="74" t="s">
        <v>52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ht="25.5" customHeight="1">
      <c r="A11" s="153"/>
      <c r="B11" s="154"/>
      <c r="C11" s="154"/>
      <c r="D11" s="154"/>
      <c r="E11" s="155"/>
      <c r="F11" s="148"/>
      <c r="G11" s="149"/>
      <c r="H11" s="15"/>
      <c r="I11" s="72" t="s">
        <v>53</v>
      </c>
      <c r="J11" s="145" t="s">
        <v>28</v>
      </c>
      <c r="K11" s="145"/>
      <c r="L11" s="72" t="s">
        <v>20</v>
      </c>
      <c r="Y11" s="73" t="s">
        <v>18</v>
      </c>
    </row>
    <row r="12" spans="1:25" ht="26.25" customHeight="1">
      <c r="A12" s="139" t="s">
        <v>75</v>
      </c>
      <c r="B12" s="140"/>
      <c r="C12" s="140"/>
      <c r="D12" s="140"/>
      <c r="E12" s="141"/>
      <c r="F12" s="137">
        <v>1398662.87</v>
      </c>
      <c r="G12" s="138"/>
      <c r="H12" s="15"/>
      <c r="I12" s="43"/>
      <c r="J12" s="144"/>
      <c r="K12" s="144"/>
      <c r="L12" s="43"/>
      <c r="M12" s="111"/>
      <c r="N12" s="111"/>
      <c r="O12" s="111"/>
      <c r="P12" s="111"/>
      <c r="Q12" s="50"/>
      <c r="R12" s="65">
        <f>258295.25+1005265.21</f>
        <v>1263560.46</v>
      </c>
      <c r="Y12" s="70"/>
    </row>
    <row r="13" spans="1:25" ht="15" customHeight="1">
      <c r="A13" s="139" t="s">
        <v>21</v>
      </c>
      <c r="B13" s="140"/>
      <c r="C13" s="140"/>
      <c r="D13" s="140"/>
      <c r="E13" s="141"/>
      <c r="F13" s="137">
        <f>I13+J13+L13+Y13</f>
        <v>4589018.4300000006</v>
      </c>
      <c r="G13" s="138"/>
      <c r="H13" s="15"/>
      <c r="I13" s="44">
        <f>M20</f>
        <v>1298577.22</v>
      </c>
      <c r="J13" s="113">
        <f>T44</f>
        <v>2992737.2100000004</v>
      </c>
      <c r="K13" s="74"/>
      <c r="L13" s="44">
        <f>248084.72+49619.28</f>
        <v>297704</v>
      </c>
      <c r="M13" s="86"/>
      <c r="N13" s="86"/>
      <c r="O13" s="86"/>
      <c r="P13" s="86"/>
      <c r="Q13" s="50"/>
      <c r="R13" s="68">
        <f>R12*R40/100</f>
        <v>177849.75378068737</v>
      </c>
      <c r="Y13" s="69">
        <f>I47</f>
        <v>0</v>
      </c>
    </row>
    <row r="14" spans="1:25" ht="14.25" customHeight="1">
      <c r="A14" s="139" t="s">
        <v>76</v>
      </c>
      <c r="B14" s="140"/>
      <c r="C14" s="140"/>
      <c r="D14" s="140"/>
      <c r="E14" s="141"/>
      <c r="F14" s="137">
        <f>I14+J14+L14+Y14</f>
        <v>4519704.2907364983</v>
      </c>
      <c r="G14" s="138"/>
      <c r="H14" s="15"/>
      <c r="I14" s="44">
        <f>J23+J31+J32+J33+R13</f>
        <v>1293648.5107364976</v>
      </c>
      <c r="J14" s="113">
        <f>U44</f>
        <v>2934719.3700000006</v>
      </c>
      <c r="K14" s="74"/>
      <c r="L14" s="44">
        <f>252544.72+38791.69</f>
        <v>291336.41000000003</v>
      </c>
      <c r="M14" s="86"/>
      <c r="N14" s="86"/>
      <c r="O14" s="86"/>
      <c r="P14" s="86"/>
      <c r="Q14" s="50"/>
      <c r="R14" s="1"/>
      <c r="S14" s="31"/>
      <c r="Y14" s="69">
        <f>Y13</f>
        <v>0</v>
      </c>
    </row>
    <row r="15" spans="1:25" ht="15" customHeight="1">
      <c r="A15" s="87" t="s">
        <v>77</v>
      </c>
      <c r="B15" s="88"/>
      <c r="C15" s="88"/>
      <c r="D15" s="88"/>
      <c r="E15" s="89"/>
      <c r="F15" s="157">
        <f>F12+F13-F14</f>
        <v>1467977.0092635024</v>
      </c>
      <c r="G15" s="158"/>
      <c r="H15" s="15"/>
      <c r="M15" s="86"/>
      <c r="N15" s="86"/>
      <c r="O15" s="86"/>
      <c r="P15" s="86"/>
      <c r="Q15" s="51"/>
      <c r="R15" s="1"/>
    </row>
    <row r="16" spans="1:25" ht="9" customHeight="1">
      <c r="A16" s="90"/>
      <c r="B16" s="91"/>
      <c r="C16" s="91"/>
      <c r="D16" s="91"/>
      <c r="E16" s="92"/>
      <c r="F16" s="159"/>
      <c r="G16" s="160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33" t="s">
        <v>0</v>
      </c>
      <c r="B18" s="135" t="s">
        <v>1</v>
      </c>
      <c r="C18" s="135"/>
      <c r="D18" s="135"/>
      <c r="E18" s="135"/>
      <c r="F18" s="135"/>
      <c r="G18" s="135"/>
      <c r="H18" s="135"/>
      <c r="I18" s="142" t="s">
        <v>37</v>
      </c>
      <c r="J18" s="142"/>
      <c r="K18" s="142"/>
      <c r="L18" s="16"/>
      <c r="M18" s="107"/>
      <c r="N18" s="108"/>
      <c r="O18" s="109"/>
      <c r="P18" s="110"/>
    </row>
    <row r="19" spans="1:19" ht="12" customHeight="1">
      <c r="A19" s="133"/>
      <c r="B19" s="135"/>
      <c r="C19" s="135"/>
      <c r="D19" s="135"/>
      <c r="E19" s="135"/>
      <c r="F19" s="135"/>
      <c r="G19" s="135"/>
      <c r="H19" s="135"/>
      <c r="I19" s="133" t="s">
        <v>40</v>
      </c>
      <c r="J19" s="133" t="s">
        <v>38</v>
      </c>
      <c r="K19" s="133"/>
      <c r="L19" s="16"/>
      <c r="M19" s="117">
        <f>I23+I31+I32+I33+I40</f>
        <v>1298577.22</v>
      </c>
      <c r="N19" s="118"/>
      <c r="O19" s="116"/>
      <c r="P19" s="116"/>
    </row>
    <row r="20" spans="1:19" ht="8.25" customHeight="1">
      <c r="A20" s="133"/>
      <c r="B20" s="135"/>
      <c r="C20" s="135"/>
      <c r="D20" s="135"/>
      <c r="E20" s="135"/>
      <c r="F20" s="135"/>
      <c r="G20" s="135"/>
      <c r="H20" s="135"/>
      <c r="I20" s="133"/>
      <c r="J20" s="133"/>
      <c r="K20" s="133"/>
      <c r="L20" s="16"/>
      <c r="M20" s="161">
        <f>1082141.38+216435.84</f>
        <v>1298577.22</v>
      </c>
      <c r="N20" s="161"/>
      <c r="O20" s="122"/>
      <c r="P20" s="121">
        <f>M20-M19</f>
        <v>0</v>
      </c>
      <c r="Q20" s="83" t="s">
        <v>55</v>
      </c>
      <c r="R20" s="83" t="s">
        <v>56</v>
      </c>
      <c r="S20" s="125"/>
    </row>
    <row r="21" spans="1:19" ht="12.75" customHeight="1">
      <c r="A21" s="133"/>
      <c r="B21" s="135"/>
      <c r="C21" s="135"/>
      <c r="D21" s="135"/>
      <c r="E21" s="135"/>
      <c r="F21" s="135"/>
      <c r="G21" s="135"/>
      <c r="H21" s="135"/>
      <c r="I21" s="133"/>
      <c r="J21" s="133"/>
      <c r="K21" s="133"/>
      <c r="L21" s="16"/>
      <c r="M21" s="161"/>
      <c r="N21" s="161"/>
      <c r="O21" s="122"/>
      <c r="P21" s="122"/>
      <c r="Q21" s="83"/>
      <c r="R21" s="83"/>
      <c r="S21" s="125"/>
    </row>
    <row r="22" spans="1:19" ht="19.5" customHeight="1">
      <c r="A22" s="143" t="s">
        <v>16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7"/>
      <c r="M22" s="162"/>
      <c r="N22" s="163"/>
      <c r="O22" s="112"/>
      <c r="P22" s="112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01" t="s">
        <v>10</v>
      </c>
      <c r="C23" s="102"/>
      <c r="D23" s="102"/>
      <c r="E23" s="102"/>
      <c r="F23" s="102"/>
      <c r="G23" s="102"/>
      <c r="H23" s="103"/>
      <c r="I23" s="11">
        <f>I24+I25+I26+I27+I28+I29+I30</f>
        <v>405938.21443535184</v>
      </c>
      <c r="J23" s="114">
        <f>J24+J25+J26+J27+J28+J29+J30</f>
        <v>405938.21443535184</v>
      </c>
      <c r="K23" s="115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4" t="s">
        <v>22</v>
      </c>
      <c r="C24" s="105"/>
      <c r="D24" s="105"/>
      <c r="E24" s="105"/>
      <c r="F24" s="105"/>
      <c r="G24" s="105"/>
      <c r="H24" s="106"/>
      <c r="I24" s="12">
        <f t="shared" ref="I24:I39" si="0">J24</f>
        <v>184903.79400981998</v>
      </c>
      <c r="J24" s="79">
        <f>M20*R24/100</f>
        <v>184903.79400981998</v>
      </c>
      <c r="K24" s="80"/>
      <c r="L24" s="20"/>
      <c r="M24" s="99">
        <v>1.74</v>
      </c>
      <c r="N24" s="100"/>
      <c r="O24" s="100"/>
      <c r="P24" s="100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4" t="s">
        <v>7</v>
      </c>
      <c r="C25" s="105"/>
      <c r="D25" s="105"/>
      <c r="E25" s="105"/>
      <c r="F25" s="105"/>
      <c r="G25" s="105"/>
      <c r="H25" s="106"/>
      <c r="I25" s="12">
        <f t="shared" si="0"/>
        <v>0</v>
      </c>
      <c r="J25" s="79">
        <v>0</v>
      </c>
      <c r="K25" s="80"/>
      <c r="L25" s="20"/>
      <c r="M25" s="37"/>
      <c r="N25" s="37">
        <v>1.06</v>
      </c>
      <c r="O25" s="99">
        <v>0.56000000000000005</v>
      </c>
      <c r="P25" s="100"/>
      <c r="Q25" s="54"/>
      <c r="R25" s="55"/>
      <c r="S25" s="31"/>
    </row>
    <row r="26" spans="1:19" ht="15" customHeight="1">
      <c r="A26" s="5" t="s">
        <v>4</v>
      </c>
      <c r="B26" s="76" t="s">
        <v>23</v>
      </c>
      <c r="C26" s="77"/>
      <c r="D26" s="77"/>
      <c r="E26" s="77"/>
      <c r="F26" s="77"/>
      <c r="G26" s="77"/>
      <c r="H26" s="78"/>
      <c r="I26" s="12">
        <f t="shared" si="0"/>
        <v>0</v>
      </c>
      <c r="J26" s="119">
        <v>0</v>
      </c>
      <c r="K26" s="120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6" t="s">
        <v>8</v>
      </c>
      <c r="C27" s="77"/>
      <c r="D27" s="77"/>
      <c r="E27" s="77"/>
      <c r="F27" s="77"/>
      <c r="G27" s="77"/>
      <c r="H27" s="78"/>
      <c r="I27" s="12">
        <f t="shared" si="0"/>
        <v>108391.87924713583</v>
      </c>
      <c r="J27" s="119">
        <f>M20*R27/100</f>
        <v>108391.87924713583</v>
      </c>
      <c r="K27" s="120"/>
      <c r="L27" s="18"/>
      <c r="M27" s="99">
        <v>1.02</v>
      </c>
      <c r="N27" s="100"/>
      <c r="O27" s="100"/>
      <c r="P27" s="100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6" t="s">
        <v>45</v>
      </c>
      <c r="C28" s="77"/>
      <c r="D28" s="77"/>
      <c r="E28" s="77"/>
      <c r="F28" s="77"/>
      <c r="G28" s="77"/>
      <c r="H28" s="78"/>
      <c r="I28" s="35">
        <f t="shared" si="0"/>
        <v>13814.651276595743</v>
      </c>
      <c r="J28" s="119">
        <f>R28*M20/100</f>
        <v>13814.651276595743</v>
      </c>
      <c r="K28" s="120"/>
      <c r="L28" s="18"/>
      <c r="M28" s="99">
        <v>0.13</v>
      </c>
      <c r="N28" s="100"/>
      <c r="O28" s="100"/>
      <c r="P28" s="100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6" t="s">
        <v>46</v>
      </c>
      <c r="C29" s="77"/>
      <c r="D29" s="77"/>
      <c r="E29" s="77"/>
      <c r="F29" s="77"/>
      <c r="G29" s="77"/>
      <c r="H29" s="34"/>
      <c r="I29" s="35">
        <f t="shared" si="0"/>
        <v>79699.911211129292</v>
      </c>
      <c r="J29" s="119">
        <f>R29*M20/100</f>
        <v>79699.911211129292</v>
      </c>
      <c r="K29" s="120"/>
      <c r="L29" s="18"/>
      <c r="M29" s="99">
        <v>0.75</v>
      </c>
      <c r="N29" s="100"/>
      <c r="O29" s="100"/>
      <c r="P29" s="100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6" t="s">
        <v>47</v>
      </c>
      <c r="C30" s="77"/>
      <c r="D30" s="77"/>
      <c r="E30" s="77"/>
      <c r="F30" s="77"/>
      <c r="G30" s="77"/>
      <c r="H30" s="34"/>
      <c r="I30" s="35">
        <f t="shared" si="0"/>
        <v>19127.978690671032</v>
      </c>
      <c r="J30" s="119">
        <f>M20*R30/100</f>
        <v>19127.978690671032</v>
      </c>
      <c r="K30" s="120"/>
      <c r="L30" s="18"/>
      <c r="M30" s="99">
        <v>0.18</v>
      </c>
      <c r="N30" s="100"/>
      <c r="O30" s="100"/>
      <c r="P30" s="100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3" t="s">
        <v>19</v>
      </c>
      <c r="C31" s="94"/>
      <c r="D31" s="94"/>
      <c r="E31" s="94"/>
      <c r="F31" s="94"/>
      <c r="G31" s="94"/>
      <c r="H31" s="95"/>
      <c r="I31" s="11">
        <f t="shared" si="0"/>
        <v>146647.8366284779</v>
      </c>
      <c r="J31" s="114">
        <f>M20*R31/100</f>
        <v>146647.8366284779</v>
      </c>
      <c r="K31" s="115"/>
      <c r="L31" s="19"/>
      <c r="M31" s="99">
        <v>1.38</v>
      </c>
      <c r="N31" s="100"/>
      <c r="O31" s="100"/>
      <c r="P31" s="100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3" t="s">
        <v>48</v>
      </c>
      <c r="C32" s="94"/>
      <c r="D32" s="94"/>
      <c r="E32" s="94"/>
      <c r="F32" s="94"/>
      <c r="G32" s="94"/>
      <c r="H32" s="33"/>
      <c r="I32" s="11">
        <f t="shared" si="0"/>
        <v>97765.224418985264</v>
      </c>
      <c r="J32" s="114">
        <f>M20*R32/100</f>
        <v>97765.224418985264</v>
      </c>
      <c r="K32" s="115"/>
      <c r="L32" s="19"/>
      <c r="M32" s="99">
        <v>0.92</v>
      </c>
      <c r="N32" s="100"/>
      <c r="O32" s="100"/>
      <c r="P32" s="100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96" t="s">
        <v>29</v>
      </c>
      <c r="C33" s="97"/>
      <c r="D33" s="97"/>
      <c r="E33" s="97"/>
      <c r="F33" s="97"/>
      <c r="G33" s="97"/>
      <c r="H33" s="98"/>
      <c r="I33" s="11">
        <f t="shared" si="0"/>
        <v>465447.48147299502</v>
      </c>
      <c r="J33" s="114">
        <f>J34+J35+J36+J37+J38+J39</f>
        <v>465447.48147299502</v>
      </c>
      <c r="K33" s="115"/>
      <c r="L33" s="19"/>
      <c r="M33" s="99">
        <v>4.38</v>
      </c>
      <c r="N33" s="130"/>
      <c r="O33" s="99">
        <v>5.72</v>
      </c>
      <c r="P33" s="100"/>
      <c r="Q33" s="54"/>
      <c r="R33" s="55"/>
      <c r="S33" s="31"/>
      <c r="T33" s="83" t="s">
        <v>57</v>
      </c>
      <c r="U33" s="83"/>
      <c r="W33" s="81" t="s">
        <v>58</v>
      </c>
      <c r="X33" s="82"/>
      <c r="Y33" s="71"/>
    </row>
    <row r="34" spans="1:25" ht="15" customHeight="1">
      <c r="A34" s="5" t="s">
        <v>25</v>
      </c>
      <c r="B34" s="76" t="s">
        <v>30</v>
      </c>
      <c r="C34" s="77"/>
      <c r="D34" s="77"/>
      <c r="E34" s="77"/>
      <c r="F34" s="77"/>
      <c r="G34" s="77"/>
      <c r="H34" s="78"/>
      <c r="I34" s="12">
        <f t="shared" si="0"/>
        <v>69073.25638297871</v>
      </c>
      <c r="J34" s="79">
        <f>M20*R34/100</f>
        <v>69073.25638297871</v>
      </c>
      <c r="K34" s="80"/>
      <c r="L34" s="20"/>
      <c r="M34" s="99">
        <v>0.65</v>
      </c>
      <c r="N34" s="100"/>
      <c r="O34" s="100"/>
      <c r="P34" s="100"/>
      <c r="Q34" s="53">
        <v>0.65</v>
      </c>
      <c r="R34" s="55">
        <f>Q34*R22/Q22</f>
        <v>5.3191489361702127</v>
      </c>
      <c r="S34" s="31"/>
      <c r="T34" s="45">
        <v>1076246.1000000001</v>
      </c>
      <c r="U34" s="45">
        <v>990965.98</v>
      </c>
      <c r="W34" s="45"/>
      <c r="X34" s="45"/>
      <c r="Y34" s="58"/>
    </row>
    <row r="35" spans="1:25" ht="13.5" customHeight="1">
      <c r="A35" s="5" t="s">
        <v>41</v>
      </c>
      <c r="B35" s="76" t="s">
        <v>31</v>
      </c>
      <c r="C35" s="77"/>
      <c r="D35" s="77"/>
      <c r="E35" s="77"/>
      <c r="F35" s="77"/>
      <c r="G35" s="77"/>
      <c r="H35" s="78"/>
      <c r="I35" s="12">
        <f t="shared" si="0"/>
        <v>81825.242176759406</v>
      </c>
      <c r="J35" s="79">
        <f>M20*R35/100</f>
        <v>81825.242176759406</v>
      </c>
      <c r="K35" s="80"/>
      <c r="L35" s="20"/>
      <c r="M35" s="99">
        <v>0.77</v>
      </c>
      <c r="N35" s="100"/>
      <c r="O35" s="100"/>
      <c r="P35" s="100"/>
      <c r="Q35" s="53">
        <v>0.77</v>
      </c>
      <c r="R35" s="55">
        <f>Q35*R22/Q22</f>
        <v>6.30114566284779</v>
      </c>
      <c r="S35" s="31"/>
      <c r="T35" s="45">
        <v>383881.26</v>
      </c>
      <c r="U35" s="45">
        <v>347382.64</v>
      </c>
      <c r="W35" s="45"/>
      <c r="X35" s="45"/>
      <c r="Y35" s="58"/>
    </row>
    <row r="36" spans="1:25" ht="17.25" customHeight="1">
      <c r="A36" s="5" t="s">
        <v>42</v>
      </c>
      <c r="B36" s="76" t="s">
        <v>32</v>
      </c>
      <c r="C36" s="77"/>
      <c r="D36" s="77"/>
      <c r="E36" s="77"/>
      <c r="F36" s="77"/>
      <c r="G36" s="77"/>
      <c r="H36" s="78"/>
      <c r="I36" s="12">
        <f t="shared" si="0"/>
        <v>71198.587348608824</v>
      </c>
      <c r="J36" s="79">
        <f>M20*R36/100</f>
        <v>71198.587348608824</v>
      </c>
      <c r="K36" s="80"/>
      <c r="L36" s="20"/>
      <c r="M36" s="99">
        <v>0.67</v>
      </c>
      <c r="N36" s="100"/>
      <c r="O36" s="100"/>
      <c r="P36" s="100"/>
      <c r="Q36" s="53">
        <v>0.67</v>
      </c>
      <c r="R36" s="55">
        <f>Q36*R22/Q22</f>
        <v>5.4828150572831422</v>
      </c>
      <c r="S36" s="31"/>
      <c r="T36" s="45">
        <v>198144.09</v>
      </c>
      <c r="U36" s="45">
        <v>177570.81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49</v>
      </c>
      <c r="B37" s="76" t="s">
        <v>33</v>
      </c>
      <c r="C37" s="77"/>
      <c r="D37" s="77"/>
      <c r="E37" s="77"/>
      <c r="F37" s="77"/>
      <c r="G37" s="77"/>
      <c r="H37" s="78"/>
      <c r="I37" s="12">
        <f t="shared" si="0"/>
        <v>47819.946726677575</v>
      </c>
      <c r="J37" s="79">
        <f>M20*R37/100</f>
        <v>47819.946726677575</v>
      </c>
      <c r="K37" s="80"/>
      <c r="L37" s="20"/>
      <c r="M37" s="99">
        <v>0.45</v>
      </c>
      <c r="N37" s="100"/>
      <c r="O37" s="100"/>
      <c r="P37" s="100"/>
      <c r="Q37" s="53">
        <v>0.45</v>
      </c>
      <c r="R37" s="55">
        <f>Q37*R22/Q22</f>
        <v>3.6824877250409163</v>
      </c>
      <c r="S37" s="31"/>
      <c r="T37" s="46">
        <v>372213.92</v>
      </c>
      <c r="U37" s="45">
        <v>331626.23</v>
      </c>
    </row>
    <row r="38" spans="1:25" ht="15" customHeight="1">
      <c r="A38" s="5" t="s">
        <v>50</v>
      </c>
      <c r="B38" s="76" t="s">
        <v>34</v>
      </c>
      <c r="C38" s="77"/>
      <c r="D38" s="77"/>
      <c r="E38" s="77"/>
      <c r="F38" s="77"/>
      <c r="G38" s="77"/>
      <c r="H38" s="78"/>
      <c r="I38" s="12">
        <f t="shared" si="0"/>
        <v>0</v>
      </c>
      <c r="J38" s="119">
        <v>0</v>
      </c>
      <c r="K38" s="120"/>
      <c r="L38" s="18"/>
      <c r="M38" s="36"/>
      <c r="N38" s="36"/>
      <c r="O38" s="99">
        <v>1.34</v>
      </c>
      <c r="P38" s="100"/>
      <c r="Q38" s="53"/>
      <c r="R38" s="55"/>
      <c r="S38" s="31"/>
      <c r="T38" s="45">
        <v>428683</v>
      </c>
      <c r="U38" s="45">
        <v>395869.78</v>
      </c>
    </row>
    <row r="39" spans="1:25" ht="17.25" customHeight="1">
      <c r="A39" s="5" t="s">
        <v>51</v>
      </c>
      <c r="B39" s="76" t="s">
        <v>24</v>
      </c>
      <c r="C39" s="77"/>
      <c r="D39" s="77"/>
      <c r="E39" s="77"/>
      <c r="F39" s="77"/>
      <c r="G39" s="77"/>
      <c r="H39" s="78"/>
      <c r="I39" s="12">
        <f t="shared" si="0"/>
        <v>195530.44883797053</v>
      </c>
      <c r="J39" s="79">
        <f>M20*R39/100</f>
        <v>195530.44883797053</v>
      </c>
      <c r="K39" s="80"/>
      <c r="L39" s="20"/>
      <c r="M39" s="99">
        <v>1.84</v>
      </c>
      <c r="N39" s="100"/>
      <c r="O39" s="100"/>
      <c r="P39" s="100"/>
      <c r="Q39" s="56">
        <v>1.84</v>
      </c>
      <c r="R39" s="57">
        <f>Q39*R22/Q22</f>
        <v>15.057283142389524</v>
      </c>
      <c r="S39" s="31"/>
      <c r="T39" s="66">
        <v>239284.12</v>
      </c>
      <c r="U39" s="66">
        <v>316923.3</v>
      </c>
    </row>
    <row r="40" spans="1:25" ht="15" customHeight="1">
      <c r="A40" s="4">
        <v>5</v>
      </c>
      <c r="B40" s="96" t="s">
        <v>9</v>
      </c>
      <c r="C40" s="97"/>
      <c r="D40" s="97"/>
      <c r="E40" s="97"/>
      <c r="F40" s="97"/>
      <c r="G40" s="97"/>
      <c r="H40" s="98"/>
      <c r="I40" s="11">
        <f>M20*R40/100</f>
        <v>182778.46304418985</v>
      </c>
      <c r="J40" s="114">
        <f>J41+J42+J43+J44+J45+J46</f>
        <v>165356.97</v>
      </c>
      <c r="K40" s="115"/>
      <c r="L40" s="19"/>
      <c r="M40" s="99">
        <v>1.72</v>
      </c>
      <c r="N40" s="100"/>
      <c r="O40" s="100"/>
      <c r="P40" s="100"/>
      <c r="Q40" s="53">
        <v>1.72</v>
      </c>
      <c r="R40" s="55">
        <f>Q40*R22/Q22</f>
        <v>14.075286415711947</v>
      </c>
      <c r="S40" s="31"/>
      <c r="T40" s="45">
        <v>90951.26</v>
      </c>
      <c r="U40" s="45">
        <v>111767.67999999999</v>
      </c>
    </row>
    <row r="41" spans="1:25" ht="15" customHeight="1">
      <c r="A41" s="5" t="s">
        <v>69</v>
      </c>
      <c r="B41" s="76" t="s">
        <v>61</v>
      </c>
      <c r="C41" s="77"/>
      <c r="D41" s="77"/>
      <c r="E41" s="77"/>
      <c r="F41" s="77"/>
      <c r="G41" s="77"/>
      <c r="H41" s="78"/>
      <c r="I41" s="35"/>
      <c r="J41" s="79">
        <v>41228</v>
      </c>
      <c r="K41" s="80"/>
      <c r="L41" s="19"/>
      <c r="M41" s="47"/>
      <c r="N41" s="48"/>
      <c r="O41" s="48"/>
      <c r="P41" s="48"/>
      <c r="Q41" s="53"/>
      <c r="R41" s="55"/>
      <c r="S41" s="31"/>
      <c r="T41" s="45">
        <v>35905.5</v>
      </c>
      <c r="U41" s="45">
        <v>48899.14</v>
      </c>
    </row>
    <row r="42" spans="1:25" ht="15" customHeight="1">
      <c r="A42" s="5" t="s">
        <v>70</v>
      </c>
      <c r="B42" s="76" t="s">
        <v>62</v>
      </c>
      <c r="C42" s="77"/>
      <c r="D42" s="77"/>
      <c r="E42" s="77"/>
      <c r="F42" s="77"/>
      <c r="G42" s="77"/>
      <c r="H42" s="78"/>
      <c r="I42" s="35"/>
      <c r="J42" s="79">
        <v>14388</v>
      </c>
      <c r="K42" s="80"/>
      <c r="L42" s="19"/>
      <c r="M42" s="47"/>
      <c r="N42" s="48"/>
      <c r="O42" s="48"/>
      <c r="P42" s="48"/>
      <c r="Q42" s="53"/>
      <c r="R42" s="55"/>
      <c r="S42" s="31"/>
      <c r="T42" s="45">
        <v>76445.490000000005</v>
      </c>
      <c r="U42" s="45">
        <v>98374.2</v>
      </c>
    </row>
    <row r="43" spans="1:25" ht="15" customHeight="1">
      <c r="A43" s="5" t="s">
        <v>71</v>
      </c>
      <c r="B43" s="76" t="s">
        <v>63</v>
      </c>
      <c r="C43" s="77"/>
      <c r="D43" s="77"/>
      <c r="E43" s="77"/>
      <c r="F43" s="77"/>
      <c r="G43" s="77"/>
      <c r="H43" s="78"/>
      <c r="I43" s="35"/>
      <c r="J43" s="79">
        <v>9158</v>
      </c>
      <c r="K43" s="80"/>
      <c r="L43" s="19"/>
      <c r="M43" s="59"/>
      <c r="N43" s="60"/>
      <c r="O43" s="60"/>
      <c r="P43" s="60"/>
      <c r="Q43" s="53"/>
      <c r="R43" s="55"/>
      <c r="S43" s="31"/>
      <c r="T43" s="46">
        <v>90982.47</v>
      </c>
      <c r="U43" s="45">
        <v>115339.61</v>
      </c>
    </row>
    <row r="44" spans="1:25" ht="15" customHeight="1">
      <c r="A44" s="5" t="s">
        <v>72</v>
      </c>
      <c r="B44" s="76" t="s">
        <v>64</v>
      </c>
      <c r="C44" s="77"/>
      <c r="D44" s="77"/>
      <c r="E44" s="77"/>
      <c r="F44" s="77"/>
      <c r="G44" s="77"/>
      <c r="H44" s="78"/>
      <c r="I44" s="35"/>
      <c r="J44" s="79">
        <v>2846</v>
      </c>
      <c r="K44" s="80"/>
      <c r="L44" s="19"/>
      <c r="M44" s="59"/>
      <c r="N44" s="60"/>
      <c r="O44" s="60"/>
      <c r="P44" s="60"/>
      <c r="Q44" s="53"/>
      <c r="R44" s="55"/>
      <c r="S44" s="31"/>
      <c r="T44" s="67">
        <f>SUM(T34:T43)</f>
        <v>2992737.2100000004</v>
      </c>
      <c r="U44" s="67">
        <f>SUM(U34:U43)</f>
        <v>2934719.3700000006</v>
      </c>
    </row>
    <row r="45" spans="1:25" ht="15" customHeight="1">
      <c r="A45" s="5" t="s">
        <v>73</v>
      </c>
      <c r="B45" s="76" t="s">
        <v>65</v>
      </c>
      <c r="C45" s="77"/>
      <c r="D45" s="77"/>
      <c r="E45" s="77"/>
      <c r="F45" s="77"/>
      <c r="G45" s="77"/>
      <c r="H45" s="78"/>
      <c r="I45" s="35"/>
      <c r="J45" s="79">
        <v>96736</v>
      </c>
      <c r="K45" s="80"/>
      <c r="L45" s="19"/>
      <c r="M45" s="59"/>
      <c r="N45" s="60"/>
      <c r="O45" s="60"/>
      <c r="P45" s="60"/>
      <c r="Q45" s="53"/>
      <c r="R45" s="55"/>
      <c r="S45" s="31"/>
      <c r="T45" s="58"/>
      <c r="U45" s="58"/>
    </row>
    <row r="46" spans="1:25" ht="15" customHeight="1">
      <c r="A46" s="5" t="s">
        <v>74</v>
      </c>
      <c r="B46" s="76" t="s">
        <v>66</v>
      </c>
      <c r="C46" s="77"/>
      <c r="D46" s="77"/>
      <c r="E46" s="77"/>
      <c r="F46" s="77"/>
      <c r="G46" s="77"/>
      <c r="H46" s="78"/>
      <c r="I46" s="35"/>
      <c r="J46" s="79">
        <v>1000.97</v>
      </c>
      <c r="K46" s="80"/>
      <c r="L46" s="19"/>
      <c r="M46" s="61"/>
      <c r="N46" s="62"/>
      <c r="O46" s="62"/>
      <c r="P46" s="62"/>
      <c r="Q46" s="53"/>
      <c r="R46" s="55"/>
      <c r="S46" s="31"/>
      <c r="T46" s="58"/>
      <c r="U46" s="58"/>
    </row>
    <row r="47" spans="1:25" ht="15" customHeight="1">
      <c r="A47" s="4">
        <v>6</v>
      </c>
      <c r="B47" s="93" t="s">
        <v>18</v>
      </c>
      <c r="C47" s="94"/>
      <c r="D47" s="94"/>
      <c r="E47" s="94"/>
      <c r="F47" s="94"/>
      <c r="G47" s="94"/>
      <c r="H47" s="95"/>
      <c r="I47" s="11">
        <f>W36</f>
        <v>0</v>
      </c>
      <c r="J47" s="114">
        <f>X36</f>
        <v>0</v>
      </c>
      <c r="K47" s="115"/>
      <c r="L47" s="20"/>
      <c r="M47" s="128"/>
      <c r="N47" s="129"/>
      <c r="O47" s="129"/>
      <c r="P47" s="129"/>
      <c r="Q47" s="53"/>
      <c r="R47" s="53"/>
      <c r="S47" s="31"/>
      <c r="T47" s="58"/>
      <c r="U47" s="58"/>
    </row>
    <row r="48" spans="1:25" ht="15" customHeight="1">
      <c r="A48" s="4">
        <v>7</v>
      </c>
      <c r="B48" s="96" t="s">
        <v>20</v>
      </c>
      <c r="C48" s="97"/>
      <c r="D48" s="97"/>
      <c r="E48" s="97"/>
      <c r="F48" s="97"/>
      <c r="G48" s="97"/>
      <c r="H48" s="13"/>
      <c r="I48" s="11">
        <f>L13</f>
        <v>297704</v>
      </c>
      <c r="J48" s="114">
        <f>J49</f>
        <v>139535</v>
      </c>
      <c r="K48" s="115"/>
      <c r="L48" s="19"/>
      <c r="M48" s="131">
        <v>2.71</v>
      </c>
      <c r="N48" s="131"/>
      <c r="O48" s="131"/>
      <c r="P48" s="132"/>
      <c r="Q48" s="54"/>
      <c r="R48" s="54"/>
      <c r="S48" s="31"/>
    </row>
    <row r="49" spans="1:38" ht="15" customHeight="1">
      <c r="A49" s="5" t="s">
        <v>67</v>
      </c>
      <c r="B49" s="76" t="s">
        <v>68</v>
      </c>
      <c r="C49" s="77"/>
      <c r="D49" s="77"/>
      <c r="E49" s="77"/>
      <c r="F49" s="77"/>
      <c r="G49" s="77"/>
      <c r="H49" s="78"/>
      <c r="I49" s="35"/>
      <c r="J49" s="79">
        <v>139535</v>
      </c>
      <c r="K49" s="80"/>
      <c r="L49" s="19"/>
      <c r="M49" s="63"/>
      <c r="N49" s="63"/>
      <c r="O49" s="63"/>
      <c r="P49" s="63"/>
      <c r="Q49" s="64"/>
      <c r="R49" s="64"/>
      <c r="S49" s="31"/>
    </row>
    <row r="50" spans="1:38" ht="16.5" customHeight="1">
      <c r="A50" s="8"/>
      <c r="B50" s="164" t="s">
        <v>27</v>
      </c>
      <c r="C50" s="165"/>
      <c r="D50" s="165"/>
      <c r="E50" s="165"/>
      <c r="F50" s="165"/>
      <c r="G50" s="165"/>
      <c r="H50" s="166"/>
      <c r="I50" s="10">
        <f>I23+I31+I33+I40+I47+I48+I32</f>
        <v>1596281.2199999997</v>
      </c>
      <c r="J50" s="167">
        <f>J23+J31+J32+J33+J40+J47+J48</f>
        <v>1420690.7269558101</v>
      </c>
      <c r="K50" s="168"/>
      <c r="L50" s="19"/>
      <c r="M50" s="9"/>
      <c r="N50" s="9"/>
      <c r="O50" s="9"/>
      <c r="P50" s="28"/>
      <c r="Q50" s="23"/>
      <c r="R50" s="14"/>
    </row>
    <row r="51" spans="1:38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127"/>
      <c r="O51" s="127"/>
      <c r="P51" s="127"/>
      <c r="Q51" s="127"/>
      <c r="R51" s="127"/>
      <c r="S51" s="127"/>
    </row>
    <row r="52" spans="1:38" ht="52.5" customHeight="1">
      <c r="A52" s="75" t="s">
        <v>78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38" ht="21" customHeight="1">
      <c r="A53" s="169" t="s">
        <v>39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T53" s="123"/>
      <c r="U53" s="123"/>
      <c r="V53" s="123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7.5" customHeight="1">
      <c r="T54" s="123"/>
      <c r="U54" s="123"/>
      <c r="V54" s="123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 ht="12" customHeight="1">
      <c r="A55" s="169" t="s">
        <v>54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T55" s="123"/>
      <c r="U55" s="123"/>
      <c r="V55" s="123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 ht="7.5" customHeight="1">
      <c r="T56" s="123"/>
      <c r="U56" s="123"/>
      <c r="V56" s="123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>
      <c r="A57" s="169" t="s">
        <v>26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T57" s="123"/>
      <c r="U57" s="123"/>
      <c r="V57" s="123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T58" s="126"/>
      <c r="U58" s="126"/>
      <c r="V58" s="1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9"/>
      <c r="AH58" s="29"/>
      <c r="AI58" s="29"/>
      <c r="AJ58" s="29"/>
      <c r="AK58" s="29"/>
      <c r="AL58" s="29"/>
    </row>
    <row r="59" spans="1:38"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>
      <c r="T61" s="124"/>
      <c r="U61" s="124"/>
      <c r="V61" s="12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9"/>
      <c r="AJ61" s="29"/>
      <c r="AK61" s="29"/>
      <c r="AL61" s="29"/>
    </row>
    <row r="62" spans="1:38">
      <c r="T62" s="124"/>
      <c r="U62" s="124"/>
      <c r="V62" s="124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9"/>
      <c r="AJ62" s="29"/>
      <c r="AK62" s="29"/>
      <c r="AL62" s="29"/>
    </row>
    <row r="63" spans="1:38">
      <c r="T63" s="124"/>
      <c r="U63" s="124"/>
      <c r="V63" s="12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9"/>
      <c r="AJ63" s="29"/>
      <c r="AK63" s="29"/>
      <c r="AL63" s="29"/>
    </row>
    <row r="64" spans="1:38">
      <c r="T64" s="124"/>
      <c r="U64" s="124"/>
      <c r="V64" s="124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9"/>
      <c r="AJ64" s="29"/>
      <c r="AK64" s="29"/>
      <c r="AL64" s="29"/>
    </row>
    <row r="65" spans="20:38">
      <c r="T65" s="123"/>
      <c r="U65" s="123"/>
      <c r="V65" s="123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23"/>
      <c r="U66" s="123"/>
      <c r="V66" s="123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23"/>
      <c r="U67" s="123"/>
      <c r="V67" s="123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23"/>
      <c r="U68" s="123"/>
      <c r="V68" s="123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23"/>
      <c r="U69" s="123"/>
      <c r="V69" s="123"/>
      <c r="W69" s="26"/>
      <c r="X69" s="26"/>
      <c r="Y69" s="26"/>
      <c r="Z69" s="26"/>
      <c r="AA69" s="26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126"/>
      <c r="U70" s="126"/>
      <c r="V70" s="1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9"/>
      <c r="AJ70" s="29"/>
      <c r="AK70" s="29"/>
      <c r="AL70" s="29"/>
    </row>
    <row r="71" spans="20:38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20:38">
      <c r="T73" s="124"/>
      <c r="U73" s="124"/>
      <c r="V73" s="124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9"/>
      <c r="AH73" s="29"/>
      <c r="AI73" s="29"/>
      <c r="AJ73" s="29"/>
      <c r="AK73" s="29"/>
      <c r="AL73" s="29"/>
    </row>
    <row r="74" spans="20:38">
      <c r="T74" s="124"/>
      <c r="U74" s="124"/>
      <c r="V74" s="12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9"/>
      <c r="AH74" s="29"/>
      <c r="AI74" s="29"/>
      <c r="AJ74" s="29"/>
      <c r="AK74" s="29"/>
      <c r="AL74" s="29"/>
    </row>
    <row r="75" spans="20:38">
      <c r="T75" s="124"/>
      <c r="U75" s="124"/>
      <c r="V75" s="124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9"/>
      <c r="AH75" s="29"/>
      <c r="AI75" s="29"/>
      <c r="AJ75" s="29"/>
      <c r="AK75" s="29"/>
      <c r="AL75" s="29"/>
    </row>
    <row r="76" spans="20:38">
      <c r="T76" s="124"/>
      <c r="U76" s="124"/>
      <c r="V76" s="124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9"/>
      <c r="AH76" s="29"/>
      <c r="AI76" s="29"/>
      <c r="AJ76" s="29"/>
      <c r="AK76" s="29"/>
      <c r="AL76" s="29"/>
    </row>
    <row r="77" spans="20:38">
      <c r="T77" s="123"/>
      <c r="U77" s="123"/>
      <c r="V77" s="123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23"/>
      <c r="U78" s="123"/>
      <c r="V78" s="123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23"/>
      <c r="U79" s="123"/>
      <c r="V79" s="123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23"/>
      <c r="U80" s="123"/>
      <c r="V80" s="123"/>
      <c r="W80" s="26"/>
      <c r="X80" s="26"/>
      <c r="Y80" s="26"/>
      <c r="Z80" s="26"/>
      <c r="AA80" s="30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123"/>
      <c r="U81" s="123"/>
      <c r="V81" s="123"/>
      <c r="W81" s="26"/>
      <c r="X81" s="26"/>
      <c r="Y81" s="26"/>
      <c r="Z81" s="26"/>
      <c r="AA81" s="26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126"/>
      <c r="U82" s="126"/>
      <c r="V82" s="1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9"/>
      <c r="AH82" s="29"/>
      <c r="AI82" s="29"/>
      <c r="AJ82" s="29"/>
      <c r="AK82" s="29"/>
      <c r="AL82" s="29"/>
    </row>
    <row r="83" spans="20:38"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0:38"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20:38">
      <c r="T85" s="124"/>
      <c r="U85" s="124"/>
      <c r="V85" s="12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9"/>
      <c r="AH85" s="29"/>
      <c r="AI85" s="29"/>
      <c r="AJ85" s="29"/>
      <c r="AK85" s="29"/>
      <c r="AL85" s="29"/>
    </row>
    <row r="86" spans="20:38">
      <c r="T86" s="124"/>
      <c r="U86" s="124"/>
      <c r="V86" s="124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9"/>
      <c r="AH86" s="29"/>
      <c r="AI86" s="29"/>
      <c r="AJ86" s="29"/>
      <c r="AK86" s="29"/>
      <c r="AL86" s="29"/>
    </row>
    <row r="87" spans="20:38">
      <c r="T87" s="124"/>
      <c r="U87" s="124"/>
      <c r="V87" s="124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9"/>
      <c r="AH87" s="29"/>
      <c r="AI87" s="29"/>
      <c r="AJ87" s="29"/>
      <c r="AK87" s="29"/>
      <c r="AL87" s="29"/>
    </row>
    <row r="88" spans="20:38">
      <c r="T88" s="124"/>
      <c r="U88" s="124"/>
      <c r="V88" s="124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9"/>
      <c r="AH88" s="29"/>
      <c r="AI88" s="29"/>
      <c r="AJ88" s="29"/>
      <c r="AK88" s="29"/>
      <c r="AL88" s="29"/>
    </row>
    <row r="89" spans="20:38">
      <c r="T89" s="123"/>
      <c r="U89" s="123"/>
      <c r="V89" s="123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23"/>
      <c r="U90" s="123"/>
      <c r="V90" s="123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23"/>
      <c r="U91" s="123"/>
      <c r="V91" s="123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23"/>
      <c r="U92" s="123"/>
      <c r="V92" s="123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123"/>
      <c r="U93" s="123"/>
      <c r="V93" s="123"/>
      <c r="W93" s="26"/>
      <c r="X93" s="26"/>
      <c r="Y93" s="26"/>
      <c r="Z93" s="26"/>
      <c r="AA93" s="26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126"/>
      <c r="U94" s="126"/>
      <c r="V94" s="1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9"/>
      <c r="AH94" s="29"/>
      <c r="AI94" s="29"/>
      <c r="AJ94" s="29"/>
      <c r="AK94" s="29"/>
      <c r="AL94" s="29"/>
    </row>
    <row r="95" spans="20:38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20:38"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20:38">
      <c r="T97" s="124"/>
      <c r="U97" s="124"/>
      <c r="V97" s="124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9"/>
      <c r="AL97" s="29"/>
    </row>
    <row r="98" spans="20:38">
      <c r="T98" s="124"/>
      <c r="U98" s="124"/>
      <c r="V98" s="124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9"/>
      <c r="AL98" s="29"/>
    </row>
    <row r="99" spans="20:38">
      <c r="T99" s="124"/>
      <c r="U99" s="124"/>
      <c r="V99" s="124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9"/>
      <c r="AL99" s="29"/>
    </row>
    <row r="100" spans="20:38">
      <c r="T100" s="124"/>
      <c r="U100" s="124"/>
      <c r="V100" s="124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9"/>
      <c r="AL100" s="29"/>
    </row>
    <row r="101" spans="20:38">
      <c r="T101" s="123"/>
      <c r="U101" s="123"/>
      <c r="V101" s="123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23"/>
      <c r="U102" s="123"/>
      <c r="V102" s="123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23"/>
      <c r="U103" s="123"/>
      <c r="V103" s="123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23"/>
      <c r="U104" s="123"/>
      <c r="V104" s="123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23"/>
      <c r="U105" s="123"/>
      <c r="V105" s="123"/>
      <c r="W105" s="26"/>
      <c r="X105" s="26"/>
      <c r="Y105" s="26"/>
      <c r="Z105" s="26"/>
      <c r="AA105" s="26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126"/>
      <c r="U106" s="126"/>
      <c r="V106" s="1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124"/>
      <c r="U118" s="124"/>
      <c r="V118" s="124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9"/>
      <c r="AH118" s="29"/>
      <c r="AI118" s="29"/>
      <c r="AJ118" s="29"/>
      <c r="AK118" s="29"/>
    </row>
    <row r="119" spans="20:38">
      <c r="T119" s="124"/>
      <c r="U119" s="124"/>
      <c r="V119" s="124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9"/>
      <c r="AH119" s="29"/>
      <c r="AI119" s="29"/>
      <c r="AJ119" s="29"/>
      <c r="AK119" s="29"/>
    </row>
    <row r="120" spans="20:38">
      <c r="T120" s="124"/>
      <c r="U120" s="124"/>
      <c r="V120" s="124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9"/>
      <c r="AH120" s="29"/>
      <c r="AI120" s="29"/>
      <c r="AJ120" s="29"/>
      <c r="AK120" s="29"/>
    </row>
    <row r="121" spans="20:38">
      <c r="T121" s="124"/>
      <c r="U121" s="124"/>
      <c r="V121" s="124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9"/>
      <c r="AH121" s="29"/>
      <c r="AI121" s="29"/>
      <c r="AJ121" s="29"/>
      <c r="AK121" s="29"/>
    </row>
    <row r="122" spans="20:38">
      <c r="T122" s="123"/>
      <c r="U122" s="123"/>
      <c r="V122" s="123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23"/>
      <c r="U123" s="123"/>
      <c r="V123" s="123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23"/>
      <c r="U124" s="123"/>
      <c r="V124" s="123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23"/>
      <c r="U125" s="123"/>
      <c r="V125" s="123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123"/>
      <c r="U126" s="123"/>
      <c r="V126" s="123"/>
      <c r="W126" s="26"/>
      <c r="X126" s="26"/>
      <c r="Y126" s="26"/>
      <c r="Z126" s="26"/>
      <c r="AA126" s="26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126"/>
      <c r="U127" s="126"/>
      <c r="V127" s="1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0:37">
      <c r="T132" s="124"/>
      <c r="U132" s="124"/>
      <c r="V132" s="124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9"/>
      <c r="AH132" s="29"/>
      <c r="AI132" s="29"/>
      <c r="AJ132" s="29"/>
      <c r="AK132" s="29"/>
    </row>
    <row r="133" spans="20:37">
      <c r="T133" s="124"/>
      <c r="U133" s="124"/>
      <c r="V133" s="124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9"/>
      <c r="AH133" s="29"/>
      <c r="AI133" s="29"/>
      <c r="AJ133" s="29"/>
      <c r="AK133" s="29"/>
    </row>
    <row r="134" spans="20:37">
      <c r="T134" s="124"/>
      <c r="U134" s="124"/>
      <c r="V134" s="124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9"/>
      <c r="AH134" s="29"/>
      <c r="AI134" s="29"/>
      <c r="AJ134" s="29"/>
      <c r="AK134" s="29"/>
    </row>
    <row r="135" spans="20:37">
      <c r="T135" s="124"/>
      <c r="U135" s="124"/>
      <c r="V135" s="124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9"/>
      <c r="AH135" s="29"/>
      <c r="AI135" s="29"/>
      <c r="AJ135" s="29"/>
      <c r="AK135" s="29"/>
    </row>
    <row r="136" spans="20:37">
      <c r="T136" s="123"/>
      <c r="U136" s="123"/>
      <c r="V136" s="123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23"/>
      <c r="U137" s="123"/>
      <c r="V137" s="123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23"/>
      <c r="U138" s="123"/>
      <c r="V138" s="123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23"/>
      <c r="U139" s="123"/>
      <c r="V139" s="123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123"/>
      <c r="U140" s="123"/>
      <c r="V140" s="123"/>
      <c r="W140" s="26"/>
      <c r="X140" s="26"/>
      <c r="Y140" s="26"/>
      <c r="Z140" s="26"/>
      <c r="AA140" s="26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126"/>
      <c r="U141" s="126"/>
      <c r="V141" s="1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9"/>
      <c r="AH141" s="29"/>
      <c r="AI141" s="29"/>
      <c r="AJ141" s="29"/>
      <c r="AK141" s="29"/>
    </row>
    <row r="142" spans="20:37"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20:37"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20:37">
      <c r="T144" s="124"/>
      <c r="U144" s="124"/>
      <c r="V144" s="124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9"/>
      <c r="AJ144" s="29"/>
      <c r="AK144" s="29"/>
    </row>
    <row r="145" spans="20:37">
      <c r="T145" s="124"/>
      <c r="U145" s="124"/>
      <c r="V145" s="124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9"/>
      <c r="AJ145" s="29"/>
      <c r="AK145" s="29"/>
    </row>
    <row r="146" spans="20:37">
      <c r="T146" s="124"/>
      <c r="U146" s="124"/>
      <c r="V146" s="124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9"/>
      <c r="AJ146" s="29"/>
      <c r="AK146" s="29"/>
    </row>
    <row r="147" spans="20:37">
      <c r="T147" s="124"/>
      <c r="U147" s="124"/>
      <c r="V147" s="124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9"/>
      <c r="AJ147" s="29"/>
      <c r="AK147" s="29"/>
    </row>
    <row r="148" spans="20:37">
      <c r="T148" s="123"/>
      <c r="U148" s="123"/>
      <c r="V148" s="123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23"/>
      <c r="U149" s="123"/>
      <c r="V149" s="123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23"/>
      <c r="U150" s="123"/>
      <c r="V150" s="123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23"/>
      <c r="U151" s="123"/>
      <c r="V151" s="123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23"/>
      <c r="U152" s="123"/>
      <c r="V152" s="123"/>
      <c r="W152" s="26"/>
      <c r="X152" s="26"/>
      <c r="Y152" s="26"/>
      <c r="Z152" s="26"/>
      <c r="AA152" s="26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126"/>
      <c r="U153" s="126"/>
      <c r="V153" s="1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9"/>
      <c r="AJ153" s="29"/>
      <c r="AK153" s="29"/>
    </row>
    <row r="154" spans="20:37"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0:37"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0:37">
      <c r="T156" s="124"/>
      <c r="U156" s="124"/>
      <c r="V156" s="124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9"/>
      <c r="AH156" s="29"/>
      <c r="AI156" s="29"/>
      <c r="AJ156" s="29"/>
      <c r="AK156" s="29"/>
    </row>
    <row r="157" spans="20:37">
      <c r="T157" s="124"/>
      <c r="U157" s="124"/>
      <c r="V157" s="124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9"/>
      <c r="AH157" s="29"/>
      <c r="AI157" s="29"/>
      <c r="AJ157" s="29"/>
      <c r="AK157" s="29"/>
    </row>
    <row r="158" spans="20:37">
      <c r="T158" s="124"/>
      <c r="U158" s="124"/>
      <c r="V158" s="124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9"/>
      <c r="AH158" s="29"/>
      <c r="AI158" s="29"/>
      <c r="AJ158" s="29"/>
      <c r="AK158" s="29"/>
    </row>
    <row r="159" spans="20:37">
      <c r="T159" s="124"/>
      <c r="U159" s="124"/>
      <c r="V159" s="124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9"/>
      <c r="AH159" s="29"/>
      <c r="AI159" s="29"/>
      <c r="AJ159" s="29"/>
      <c r="AK159" s="29"/>
    </row>
    <row r="160" spans="20:37">
      <c r="T160" s="123"/>
      <c r="U160" s="123"/>
      <c r="V160" s="123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23"/>
      <c r="U161" s="123"/>
      <c r="V161" s="123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23"/>
      <c r="U162" s="123"/>
      <c r="V162" s="123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23"/>
      <c r="U163" s="123"/>
      <c r="V163" s="123"/>
      <c r="W163" s="26"/>
      <c r="X163" s="26"/>
      <c r="Y163" s="26"/>
      <c r="Z163" s="26"/>
      <c r="AA163" s="30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123"/>
      <c r="U164" s="123"/>
      <c r="V164" s="123"/>
      <c r="W164" s="26"/>
      <c r="X164" s="26"/>
      <c r="Y164" s="26"/>
      <c r="Z164" s="26"/>
      <c r="AA164" s="26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126"/>
      <c r="U165" s="126"/>
      <c r="V165" s="1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9"/>
      <c r="AH165" s="29"/>
      <c r="AI165" s="29"/>
      <c r="AJ165" s="29"/>
      <c r="AK165" s="29"/>
    </row>
    <row r="166" spans="20:37"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0:37"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20:37">
      <c r="T168" s="124"/>
      <c r="U168" s="124"/>
      <c r="V168" s="124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9"/>
      <c r="AH168" s="29"/>
      <c r="AI168" s="29"/>
      <c r="AJ168" s="29"/>
      <c r="AK168" s="29"/>
    </row>
    <row r="169" spans="20:37">
      <c r="T169" s="124"/>
      <c r="U169" s="124"/>
      <c r="V169" s="124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9"/>
      <c r="AH169" s="29"/>
      <c r="AI169" s="29"/>
      <c r="AJ169" s="29"/>
      <c r="AK169" s="29"/>
    </row>
    <row r="170" spans="20:37">
      <c r="T170" s="124"/>
      <c r="U170" s="124"/>
      <c r="V170" s="124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9"/>
      <c r="AH170" s="29"/>
      <c r="AI170" s="29"/>
      <c r="AJ170" s="29"/>
      <c r="AK170" s="29"/>
    </row>
    <row r="171" spans="20:37">
      <c r="T171" s="124"/>
      <c r="U171" s="124"/>
      <c r="V171" s="124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9"/>
      <c r="AH171" s="29"/>
      <c r="AI171" s="29"/>
      <c r="AJ171" s="29"/>
      <c r="AK171" s="29"/>
    </row>
    <row r="172" spans="20:37">
      <c r="T172" s="123"/>
      <c r="U172" s="123"/>
      <c r="V172" s="123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23"/>
      <c r="U173" s="123"/>
      <c r="V173" s="123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23"/>
      <c r="U174" s="123"/>
      <c r="V174" s="123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23"/>
      <c r="U175" s="123"/>
      <c r="V175" s="123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123"/>
      <c r="U176" s="123"/>
      <c r="V176" s="123"/>
      <c r="W176" s="26"/>
      <c r="X176" s="26"/>
      <c r="Y176" s="26"/>
      <c r="Z176" s="26"/>
      <c r="AA176" s="26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126"/>
      <c r="U177" s="126"/>
      <c r="V177" s="1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9"/>
      <c r="AH177" s="29"/>
      <c r="AI177" s="29"/>
      <c r="AJ177" s="29"/>
      <c r="AK177" s="29"/>
    </row>
    <row r="178" spans="20:37"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0:37"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20:37">
      <c r="T180" s="124"/>
      <c r="U180" s="124"/>
      <c r="V180" s="124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9"/>
    </row>
    <row r="181" spans="20:37">
      <c r="T181" s="124"/>
      <c r="U181" s="124"/>
      <c r="V181" s="124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9"/>
    </row>
    <row r="182" spans="20:37">
      <c r="T182" s="124"/>
      <c r="U182" s="124"/>
      <c r="V182" s="124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9"/>
    </row>
    <row r="183" spans="20:37">
      <c r="T183" s="124"/>
      <c r="U183" s="124"/>
      <c r="V183" s="124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9"/>
    </row>
    <row r="184" spans="20:37">
      <c r="T184" s="123"/>
      <c r="U184" s="123"/>
      <c r="V184" s="123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23"/>
      <c r="U185" s="123"/>
      <c r="V185" s="123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23"/>
      <c r="U186" s="123"/>
      <c r="V186" s="123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23"/>
      <c r="U187" s="123"/>
      <c r="V187" s="123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23"/>
      <c r="U188" s="123"/>
      <c r="V188" s="123"/>
      <c r="W188" s="26"/>
      <c r="X188" s="26"/>
      <c r="Y188" s="26"/>
      <c r="Z188" s="26"/>
      <c r="AA188" s="26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126"/>
      <c r="U189" s="126"/>
      <c r="V189" s="1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</sheetData>
  <sheetProtection password="CE28" sheet="1" objects="1" scenarios="1" selectLockedCells="1" selectUnlockedCells="1"/>
  <mergeCells count="233">
    <mergeCell ref="B50:H50"/>
    <mergeCell ref="J47:K47"/>
    <mergeCell ref="B43:H43"/>
    <mergeCell ref="J43:K43"/>
    <mergeCell ref="B34:H34"/>
    <mergeCell ref="J25:K25"/>
    <mergeCell ref="O33:P33"/>
    <mergeCell ref="B30:G30"/>
    <mergeCell ref="T89:V89"/>
    <mergeCell ref="M28:P28"/>
    <mergeCell ref="J28:K28"/>
    <mergeCell ref="M31:P31"/>
    <mergeCell ref="J50:K50"/>
    <mergeCell ref="J48:K48"/>
    <mergeCell ref="A60:K60"/>
    <mergeCell ref="A53:K53"/>
    <mergeCell ref="A55:K55"/>
    <mergeCell ref="A57:K57"/>
    <mergeCell ref="A58:K58"/>
    <mergeCell ref="J40:K40"/>
    <mergeCell ref="M40:P40"/>
    <mergeCell ref="T57:V57"/>
    <mergeCell ref="T73:V73"/>
    <mergeCell ref="B35:H35"/>
    <mergeCell ref="B36:H36"/>
    <mergeCell ref="B37:H37"/>
    <mergeCell ref="B38:H38"/>
    <mergeCell ref="M20:N21"/>
    <mergeCell ref="M22:N22"/>
    <mergeCell ref="J23:K23"/>
    <mergeCell ref="J27:K27"/>
    <mergeCell ref="J29:K29"/>
    <mergeCell ref="B32:G32"/>
    <mergeCell ref="B27:H27"/>
    <mergeCell ref="B28:H28"/>
    <mergeCell ref="B29:G29"/>
    <mergeCell ref="B47:H47"/>
    <mergeCell ref="B40:H40"/>
    <mergeCell ref="B45:H45"/>
    <mergeCell ref="J45:K45"/>
    <mergeCell ref="B48:G48"/>
    <mergeCell ref="B44:H44"/>
    <mergeCell ref="J37:K37"/>
    <mergeCell ref="J38:K38"/>
    <mergeCell ref="J39:K39"/>
    <mergeCell ref="B46:H46"/>
    <mergeCell ref="J46:K46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1:K11"/>
    <mergeCell ref="F10:G11"/>
    <mergeCell ref="A10:E11"/>
    <mergeCell ref="K7:L7"/>
    <mergeCell ref="F15:G16"/>
    <mergeCell ref="T168:V168"/>
    <mergeCell ref="T169:V169"/>
    <mergeCell ref="T170:V170"/>
    <mergeCell ref="T171:V171"/>
    <mergeCell ref="T172:V172"/>
    <mergeCell ref="T163:V163"/>
    <mergeCell ref="T164:V164"/>
    <mergeCell ref="T165:V165"/>
    <mergeCell ref="T161:V161"/>
    <mergeCell ref="T162:V162"/>
    <mergeCell ref="T157:V157"/>
    <mergeCell ref="T158:V158"/>
    <mergeCell ref="T159:V159"/>
    <mergeCell ref="T141:V141"/>
    <mergeCell ref="T144:V144"/>
    <mergeCell ref="T145:V145"/>
    <mergeCell ref="T146:V146"/>
    <mergeCell ref="T147:V147"/>
    <mergeCell ref="T148:V148"/>
    <mergeCell ref="T149:V149"/>
    <mergeCell ref="T150:V150"/>
    <mergeCell ref="T151:V151"/>
    <mergeCell ref="T105:V105"/>
    <mergeCell ref="T106:V106"/>
    <mergeCell ref="T101:V101"/>
    <mergeCell ref="T160:V160"/>
    <mergeCell ref="M48:P48"/>
    <mergeCell ref="J44:K44"/>
    <mergeCell ref="T173:V173"/>
    <mergeCell ref="T189:V189"/>
    <mergeCell ref="T174:V174"/>
    <mergeCell ref="T175:V175"/>
    <mergeCell ref="T176:V176"/>
    <mergeCell ref="T177:V177"/>
    <mergeCell ref="T180:V180"/>
    <mergeCell ref="T181:V181"/>
    <mergeCell ref="T182:V182"/>
    <mergeCell ref="T183:V183"/>
    <mergeCell ref="T184:V184"/>
    <mergeCell ref="T186:V186"/>
    <mergeCell ref="T187:V187"/>
    <mergeCell ref="T188:V188"/>
    <mergeCell ref="T185:V185"/>
    <mergeCell ref="T152:V152"/>
    <mergeCell ref="T153:V153"/>
    <mergeCell ref="T156:V156"/>
    <mergeCell ref="T138:V138"/>
    <mergeCell ref="T139:V139"/>
    <mergeCell ref="T140:V140"/>
    <mergeCell ref="T118:V118"/>
    <mergeCell ref="T122:V122"/>
    <mergeCell ref="T123:V123"/>
    <mergeCell ref="T125:V125"/>
    <mergeCell ref="T124:V124"/>
    <mergeCell ref="T126:V126"/>
    <mergeCell ref="T127:V127"/>
    <mergeCell ref="T121:V121"/>
    <mergeCell ref="T119:V119"/>
    <mergeCell ref="T120:V120"/>
    <mergeCell ref="T134:V134"/>
    <mergeCell ref="T135:V135"/>
    <mergeCell ref="T136:V136"/>
    <mergeCell ref="T137:V137"/>
    <mergeCell ref="T132:V132"/>
    <mergeCell ref="T133:V133"/>
    <mergeCell ref="T70:V70"/>
    <mergeCell ref="T81:V81"/>
    <mergeCell ref="T82:V82"/>
    <mergeCell ref="N51:S51"/>
    <mergeCell ref="M47:P47"/>
    <mergeCell ref="M34:P34"/>
    <mergeCell ref="M29:P29"/>
    <mergeCell ref="M30:P30"/>
    <mergeCell ref="T94:V94"/>
    <mergeCell ref="M33:N33"/>
    <mergeCell ref="M32:P32"/>
    <mergeCell ref="T58:V58"/>
    <mergeCell ref="T61:V61"/>
    <mergeCell ref="M36:P36"/>
    <mergeCell ref="M37:P37"/>
    <mergeCell ref="M39:P39"/>
    <mergeCell ref="T68:V68"/>
    <mergeCell ref="T54:V54"/>
    <mergeCell ref="T55:V55"/>
    <mergeCell ref="T56:V56"/>
    <mergeCell ref="T53:V53"/>
    <mergeCell ref="T69:V69"/>
    <mergeCell ref="T62:V62"/>
    <mergeCell ref="T63:V63"/>
    <mergeCell ref="T64:V64"/>
    <mergeCell ref="T65:V65"/>
    <mergeCell ref="T66:V66"/>
    <mergeCell ref="T67:V67"/>
    <mergeCell ref="T102:V102"/>
    <mergeCell ref="T103:V103"/>
    <mergeCell ref="T104:V104"/>
    <mergeCell ref="T93:V93"/>
    <mergeCell ref="T74:V74"/>
    <mergeCell ref="T75:V75"/>
    <mergeCell ref="T76:V76"/>
    <mergeCell ref="T99:V99"/>
    <mergeCell ref="T100:V100"/>
    <mergeCell ref="T77:V77"/>
    <mergeCell ref="T78:V78"/>
    <mergeCell ref="T79:V79"/>
    <mergeCell ref="T80:V80"/>
    <mergeCell ref="T98:V98"/>
    <mergeCell ref="T90:V90"/>
    <mergeCell ref="T91:V91"/>
    <mergeCell ref="T92:V92"/>
    <mergeCell ref="T85:V85"/>
    <mergeCell ref="T86:V86"/>
    <mergeCell ref="T87:V87"/>
    <mergeCell ref="T88:V88"/>
    <mergeCell ref="T97:V97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M12:P12"/>
    <mergeCell ref="M13:P13"/>
    <mergeCell ref="O22:P22"/>
    <mergeCell ref="O38:P38"/>
    <mergeCell ref="M35:P35"/>
    <mergeCell ref="J13:K13"/>
    <mergeCell ref="J14:K14"/>
    <mergeCell ref="J31:K31"/>
    <mergeCell ref="I10:Y10"/>
    <mergeCell ref="A52:Y52"/>
    <mergeCell ref="B49:H49"/>
    <mergeCell ref="J49:K49"/>
    <mergeCell ref="W33:X33"/>
    <mergeCell ref="T33:U33"/>
    <mergeCell ref="B41:H41"/>
    <mergeCell ref="J41:K41"/>
    <mergeCell ref="B42:H42"/>
    <mergeCell ref="J42:K42"/>
    <mergeCell ref="J33:K33"/>
    <mergeCell ref="J34:K34"/>
    <mergeCell ref="J35:K35"/>
    <mergeCell ref="J36:K36"/>
    <mergeCell ref="J32:K32"/>
    <mergeCell ref="O19:P19"/>
    <mergeCell ref="M19:N19"/>
    <mergeCell ref="J30:K30"/>
    <mergeCell ref="O25:P25"/>
    <mergeCell ref="P20:P21"/>
    <mergeCell ref="O20:O21"/>
    <mergeCell ref="Q20:Q21"/>
    <mergeCell ref="R20:R21"/>
    <mergeCell ref="S20:S21"/>
  </mergeCells>
  <printOptions horizontalCentered="1"/>
  <pageMargins left="0" right="0" top="0" bottom="0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2012-03-06T02:54:47Z</dcterms:modified>
</cp:coreProperties>
</file>