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мусоропроводом'!$A$1:$AA$52</definedName>
  </definedNames>
  <calcPr calcId="124519"/>
</workbook>
</file>

<file path=xl/calcChain.xml><?xml version="1.0" encoding="utf-8"?>
<calcChain xmlns="http://schemas.openxmlformats.org/spreadsheetml/2006/main">
  <c r="F14" i="1"/>
  <c r="F13"/>
  <c r="AA13"/>
  <c r="AA14" s="1"/>
  <c r="J40"/>
  <c r="T12"/>
  <c r="U38"/>
  <c r="T38"/>
  <c r="U37" l="1"/>
  <c r="T37"/>
  <c r="U36"/>
  <c r="T36"/>
  <c r="U35"/>
  <c r="T35"/>
  <c r="U34"/>
  <c r="T34"/>
  <c r="L14" l="1"/>
  <c r="I44"/>
  <c r="L13" s="1"/>
  <c r="M20"/>
  <c r="Q41"/>
  <c r="R25"/>
  <c r="J25" l="1"/>
  <c r="W36"/>
  <c r="I43" s="1"/>
  <c r="J43" s="1"/>
  <c r="X36"/>
  <c r="T39"/>
  <c r="J13" s="1"/>
  <c r="U39"/>
  <c r="J14" s="1"/>
  <c r="R40" l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I40" l="1"/>
  <c r="T13"/>
  <c r="J24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J45" l="1"/>
  <c r="I14"/>
  <c r="M19"/>
  <c r="I13"/>
  <c r="I45"/>
  <c r="P20"/>
  <c r="F15" l="1"/>
</calcChain>
</file>

<file path=xl/sharedStrings.xml><?xml version="1.0" encoding="utf-8"?>
<sst xmlns="http://schemas.openxmlformats.org/spreadsheetml/2006/main" count="71" uniqueCount="69">
  <si>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</si>
  <si>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</si>
  <si>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</si>
  <si>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</si>
  <si>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</si>
  <si>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</si>
  <si>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</si>
  <si>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</si>
  <si>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</si>
  <si>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</si>
  <si>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</si>
  <si>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</si>
  <si>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</si>
  <si>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</si>
  <si>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</si>
  <si>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</si>
  <si>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</si>
  <si>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</si>
  <si>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</si>
  <si>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</si>
  <si>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</si>
  <si>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</si>
  <si>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</si>
  <si>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</si>
  <si>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</si>
  <si>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</si>
  <si>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</si>
  <si>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</si>
  <si>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</si>
  <si>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</si>
  <si>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</si>
  <si>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</si>
  <si>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</si>
  <si>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</si>
  <si>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</si>
  <si>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</si>
  <si>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</si>
  <si>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</si>
  <si>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</si>
  <si>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</si>
  <si>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</si>
  <si>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</si>
  <si>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</si>
  <si>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</si>
  <si>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</si>
  <si>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</si>
  <si>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</si>
  <si>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</si>
  <si>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</si>
  <si>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</si>
  <si>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</si>
  <si>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</si>
  <si>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</si>
  <si>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</si>
  <si>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</si>
  <si>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</si>
  <si>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</si>
  <si>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</si>
  <si>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</si>
  <si>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</si>
  <si>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№2</t>
    </r>
  </si>
  <si>
    <t>Монтаж труб ПП в мусорокамерах -12,0м.</t>
  </si>
  <si>
    <t>Освещение входов - 6 под.</t>
  </si>
  <si>
    <t>5.1</t>
  </si>
  <si>
    <t>5.2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</si>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</sst>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Normal="70" zoomScaleSheetLayoutView="100" workbookViewId="0">
      <selection activeCell="AA48" sqref="AA48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7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27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27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7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41"/>
    </row>
    <row r="5" spans="1:27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7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27">
      <c r="A7" s="121" t="s">
        <v>11</v>
      </c>
      <c r="B7" s="121"/>
      <c r="C7" s="121"/>
      <c r="D7" s="121"/>
      <c r="E7" s="32">
        <v>3802.5</v>
      </c>
      <c r="F7" s="2" t="s">
        <v>12</v>
      </c>
      <c r="G7" s="3"/>
      <c r="H7" s="3"/>
      <c r="I7" s="21" t="s">
        <v>13</v>
      </c>
      <c r="J7" s="42">
        <v>74</v>
      </c>
      <c r="K7" s="141" t="s">
        <v>14</v>
      </c>
      <c r="L7" s="141"/>
      <c r="M7" s="15"/>
    </row>
    <row r="8" spans="1:27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7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7" ht="9.75" customHeight="1">
      <c r="A10" s="135"/>
      <c r="B10" s="136"/>
      <c r="C10" s="136"/>
      <c r="D10" s="136"/>
      <c r="E10" s="137"/>
      <c r="F10" s="131" t="s">
        <v>36</v>
      </c>
      <c r="G10" s="132"/>
      <c r="H10" s="21"/>
      <c r="I10" s="97" t="s">
        <v>52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ht="25.5" customHeight="1">
      <c r="A11" s="138"/>
      <c r="B11" s="139"/>
      <c r="C11" s="139"/>
      <c r="D11" s="139"/>
      <c r="E11" s="140"/>
      <c r="F11" s="133"/>
      <c r="G11" s="134"/>
      <c r="H11" s="15"/>
      <c r="I11" s="63" t="s">
        <v>53</v>
      </c>
      <c r="J11" s="130" t="s">
        <v>28</v>
      </c>
      <c r="K11" s="130"/>
      <c r="L11" s="63" t="s">
        <v>20</v>
      </c>
      <c r="AA11" s="64" t="s">
        <v>18</v>
      </c>
    </row>
    <row r="12" spans="1:27" ht="26.25" customHeight="1">
      <c r="A12" s="124" t="s">
        <v>65</v>
      </c>
      <c r="B12" s="125"/>
      <c r="C12" s="125"/>
      <c r="D12" s="125"/>
      <c r="E12" s="126"/>
      <c r="F12" s="122">
        <v>376207.15</v>
      </c>
      <c r="G12" s="123"/>
      <c r="H12" s="15"/>
      <c r="I12" s="43"/>
      <c r="J12" s="95"/>
      <c r="K12" s="95"/>
      <c r="L12" s="43"/>
      <c r="M12" s="113"/>
      <c r="N12" s="113"/>
      <c r="O12" s="113"/>
      <c r="P12" s="113"/>
      <c r="Q12" s="50"/>
      <c r="R12" s="1"/>
      <c r="T12" s="59">
        <f>488043.6+104463.94</f>
        <v>592507.54</v>
      </c>
      <c r="AA12" s="61"/>
    </row>
    <row r="13" spans="1:27" ht="15" customHeight="1">
      <c r="A13" s="124" t="s">
        <v>21</v>
      </c>
      <c r="B13" s="125"/>
      <c r="C13" s="125"/>
      <c r="D13" s="125"/>
      <c r="E13" s="126"/>
      <c r="F13" s="122">
        <f>I13+J13+L13+AA13</f>
        <v>1942839.2399999998</v>
      </c>
      <c r="G13" s="123"/>
      <c r="H13" s="15"/>
      <c r="I13" s="44">
        <f>I23+I31+I32+I33+I40</f>
        <v>605355.31999999995</v>
      </c>
      <c r="J13" s="96">
        <f>T39</f>
        <v>1192988.44</v>
      </c>
      <c r="K13" s="97"/>
      <c r="L13" s="44">
        <f>I44</f>
        <v>136065.47999999998</v>
      </c>
      <c r="M13" s="67"/>
      <c r="N13" s="67"/>
      <c r="O13" s="67"/>
      <c r="P13" s="67"/>
      <c r="Q13" s="50"/>
      <c r="R13" s="1"/>
      <c r="T13" s="60">
        <f>T12*R40/100</f>
        <v>76740.434397590376</v>
      </c>
      <c r="AA13" s="62">
        <f>I43</f>
        <v>8430</v>
      </c>
    </row>
    <row r="14" spans="1:27" ht="14.25" customHeight="1">
      <c r="A14" s="124" t="s">
        <v>66</v>
      </c>
      <c r="B14" s="125"/>
      <c r="C14" s="125"/>
      <c r="D14" s="125"/>
      <c r="E14" s="126"/>
      <c r="F14" s="122">
        <f>I14+J14+L14+AA14</f>
        <v>1916488.380301205</v>
      </c>
      <c r="G14" s="123"/>
      <c r="H14" s="15"/>
      <c r="I14" s="44">
        <f>J23+J31+J32+J33+T13</f>
        <v>603691.30030120478</v>
      </c>
      <c r="J14" s="96">
        <f>U39</f>
        <v>1174691.7100000002</v>
      </c>
      <c r="K14" s="97"/>
      <c r="L14" s="44">
        <f>108688.35+20987.02</f>
        <v>129675.37000000001</v>
      </c>
      <c r="M14" s="67"/>
      <c r="N14" s="67"/>
      <c r="O14" s="67"/>
      <c r="P14" s="67"/>
      <c r="Q14" s="50"/>
      <c r="R14" s="1"/>
      <c r="S14" s="31"/>
      <c r="AA14" s="62">
        <f>AA13</f>
        <v>8430</v>
      </c>
    </row>
    <row r="15" spans="1:27" ht="15" customHeight="1">
      <c r="A15" s="71" t="s">
        <v>67</v>
      </c>
      <c r="B15" s="72"/>
      <c r="C15" s="72"/>
      <c r="D15" s="72"/>
      <c r="E15" s="73"/>
      <c r="F15" s="102">
        <f>F12+F13-F14</f>
        <v>402558.00969879469</v>
      </c>
      <c r="G15" s="103"/>
      <c r="H15" s="15"/>
      <c r="M15" s="67"/>
      <c r="N15" s="67"/>
      <c r="O15" s="67"/>
      <c r="P15" s="67"/>
      <c r="Q15" s="51"/>
      <c r="R15" s="1"/>
    </row>
    <row r="16" spans="1:27" ht="9" customHeight="1">
      <c r="A16" s="74"/>
      <c r="B16" s="75"/>
      <c r="C16" s="75"/>
      <c r="D16" s="75"/>
      <c r="E16" s="76"/>
      <c r="F16" s="104"/>
      <c r="G16" s="105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27" t="s">
        <v>0</v>
      </c>
      <c r="B18" s="120" t="s">
        <v>1</v>
      </c>
      <c r="C18" s="120"/>
      <c r="D18" s="120"/>
      <c r="E18" s="120"/>
      <c r="F18" s="120"/>
      <c r="G18" s="120"/>
      <c r="H18" s="120"/>
      <c r="I18" s="128" t="s">
        <v>37</v>
      </c>
      <c r="J18" s="128"/>
      <c r="K18" s="128"/>
      <c r="L18" s="16"/>
      <c r="M18" s="91"/>
      <c r="N18" s="92"/>
      <c r="O18" s="93"/>
      <c r="P18" s="94"/>
    </row>
    <row r="19" spans="1:19" ht="12" customHeight="1">
      <c r="A19" s="127"/>
      <c r="B19" s="120"/>
      <c r="C19" s="120"/>
      <c r="D19" s="120"/>
      <c r="E19" s="120"/>
      <c r="F19" s="120"/>
      <c r="G19" s="120"/>
      <c r="H19" s="120"/>
      <c r="I19" s="127" t="s">
        <v>40</v>
      </c>
      <c r="J19" s="127" t="s">
        <v>38</v>
      </c>
      <c r="K19" s="127"/>
      <c r="L19" s="16"/>
      <c r="M19" s="146">
        <f>I23+I31+I32+I33+I40</f>
        <v>605355.31999999995</v>
      </c>
      <c r="N19" s="147"/>
      <c r="O19" s="145"/>
      <c r="P19" s="145"/>
    </row>
    <row r="20" spans="1:19" ht="8.25" customHeight="1">
      <c r="A20" s="127"/>
      <c r="B20" s="120"/>
      <c r="C20" s="120"/>
      <c r="D20" s="120"/>
      <c r="E20" s="120"/>
      <c r="F20" s="120"/>
      <c r="G20" s="120"/>
      <c r="H20" s="120"/>
      <c r="I20" s="127"/>
      <c r="J20" s="127"/>
      <c r="K20" s="127"/>
      <c r="L20" s="16"/>
      <c r="M20" s="148">
        <f>504361.1+100994.22</f>
        <v>605355.31999999995</v>
      </c>
      <c r="N20" s="148"/>
      <c r="O20" s="112"/>
      <c r="P20" s="111">
        <f>M20-M19</f>
        <v>0</v>
      </c>
      <c r="Q20" s="108" t="s">
        <v>55</v>
      </c>
      <c r="R20" s="108" t="s">
        <v>56</v>
      </c>
      <c r="S20" s="118"/>
    </row>
    <row r="21" spans="1:19" ht="12.75" customHeight="1">
      <c r="A21" s="127"/>
      <c r="B21" s="120"/>
      <c r="C21" s="120"/>
      <c r="D21" s="120"/>
      <c r="E21" s="120"/>
      <c r="F21" s="120"/>
      <c r="G21" s="120"/>
      <c r="H21" s="120"/>
      <c r="I21" s="127"/>
      <c r="J21" s="127"/>
      <c r="K21" s="127"/>
      <c r="L21" s="16"/>
      <c r="M21" s="148"/>
      <c r="N21" s="148"/>
      <c r="O21" s="112"/>
      <c r="P21" s="112"/>
      <c r="Q21" s="108"/>
      <c r="R21" s="108"/>
      <c r="S21" s="118"/>
    </row>
    <row r="22" spans="1:19" ht="19.5" customHeight="1">
      <c r="A22" s="129" t="s">
        <v>16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7"/>
      <c r="M22" s="149"/>
      <c r="N22" s="150"/>
      <c r="O22" s="151"/>
      <c r="P22" s="151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85" t="s">
        <v>10</v>
      </c>
      <c r="C23" s="86"/>
      <c r="D23" s="86"/>
      <c r="E23" s="86"/>
      <c r="F23" s="86"/>
      <c r="G23" s="86"/>
      <c r="H23" s="87"/>
      <c r="I23" s="11">
        <f>I24+I25+I26+I27+I28+I29+I30</f>
        <v>222449.8465060241</v>
      </c>
      <c r="J23" s="98">
        <f>J24+J25+J26+J27+J28+J29+J30</f>
        <v>222449.8465060241</v>
      </c>
      <c r="K23" s="99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88" t="s">
        <v>22</v>
      </c>
      <c r="C24" s="89"/>
      <c r="D24" s="89"/>
      <c r="E24" s="89"/>
      <c r="F24" s="89"/>
      <c r="G24" s="89"/>
      <c r="H24" s="90"/>
      <c r="I24" s="12">
        <f t="shared" ref="I24:I39" si="0">J24</f>
        <v>79316.133795180722</v>
      </c>
      <c r="J24" s="109">
        <f>M20*R24/100</f>
        <v>79316.133795180722</v>
      </c>
      <c r="K24" s="110"/>
      <c r="L24" s="20"/>
      <c r="M24" s="83">
        <v>1.74</v>
      </c>
      <c r="N24" s="84"/>
      <c r="O24" s="84"/>
      <c r="P24" s="84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88" t="s">
        <v>7</v>
      </c>
      <c r="C25" s="89"/>
      <c r="D25" s="89"/>
      <c r="E25" s="89"/>
      <c r="F25" s="89"/>
      <c r="G25" s="89"/>
      <c r="H25" s="90"/>
      <c r="I25" s="12">
        <f t="shared" si="0"/>
        <v>48319.024036144576</v>
      </c>
      <c r="J25" s="109">
        <f>M20*R25/100</f>
        <v>48319.024036144576</v>
      </c>
      <c r="K25" s="110"/>
      <c r="L25" s="20"/>
      <c r="M25" s="37"/>
      <c r="N25" s="37">
        <v>1.06</v>
      </c>
      <c r="O25" s="83">
        <v>0.56000000000000005</v>
      </c>
      <c r="P25" s="84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68" t="s">
        <v>23</v>
      </c>
      <c r="C26" s="69"/>
      <c r="D26" s="69"/>
      <c r="E26" s="69"/>
      <c r="F26" s="69"/>
      <c r="G26" s="69"/>
      <c r="H26" s="70"/>
      <c r="I26" s="12">
        <f t="shared" si="0"/>
        <v>0</v>
      </c>
      <c r="J26" s="100">
        <v>0</v>
      </c>
      <c r="K26" s="101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68" t="s">
        <v>8</v>
      </c>
      <c r="C27" s="69"/>
      <c r="D27" s="69"/>
      <c r="E27" s="69"/>
      <c r="F27" s="69"/>
      <c r="G27" s="69"/>
      <c r="H27" s="70"/>
      <c r="I27" s="12">
        <f t="shared" si="0"/>
        <v>46495.664638554212</v>
      </c>
      <c r="J27" s="100">
        <f>M20*R27/100</f>
        <v>46495.664638554212</v>
      </c>
      <c r="K27" s="101"/>
      <c r="L27" s="18"/>
      <c r="M27" s="83">
        <v>1.02</v>
      </c>
      <c r="N27" s="84"/>
      <c r="O27" s="84"/>
      <c r="P27" s="84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68" t="s">
        <v>45</v>
      </c>
      <c r="C28" s="69"/>
      <c r="D28" s="69"/>
      <c r="E28" s="69"/>
      <c r="F28" s="69"/>
      <c r="G28" s="69"/>
      <c r="H28" s="70"/>
      <c r="I28" s="35">
        <f t="shared" si="0"/>
        <v>5925.9180421686742</v>
      </c>
      <c r="J28" s="100">
        <f>R28*M20/100</f>
        <v>5925.9180421686742</v>
      </c>
      <c r="K28" s="101"/>
      <c r="L28" s="18"/>
      <c r="M28" s="83">
        <v>0.13</v>
      </c>
      <c r="N28" s="84"/>
      <c r="O28" s="84"/>
      <c r="P28" s="84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68" t="s">
        <v>46</v>
      </c>
      <c r="C29" s="69"/>
      <c r="D29" s="69"/>
      <c r="E29" s="69"/>
      <c r="F29" s="69"/>
      <c r="G29" s="69"/>
      <c r="H29" s="34"/>
      <c r="I29" s="35">
        <f t="shared" si="0"/>
        <v>34187.988704819276</v>
      </c>
      <c r="J29" s="100">
        <f>R29*M20/100</f>
        <v>34187.988704819276</v>
      </c>
      <c r="K29" s="101"/>
      <c r="L29" s="18"/>
      <c r="M29" s="83">
        <v>0.75</v>
      </c>
      <c r="N29" s="84"/>
      <c r="O29" s="84"/>
      <c r="P29" s="84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68" t="s">
        <v>47</v>
      </c>
      <c r="C30" s="69"/>
      <c r="D30" s="69"/>
      <c r="E30" s="69"/>
      <c r="F30" s="69"/>
      <c r="G30" s="69"/>
      <c r="H30" s="34"/>
      <c r="I30" s="35">
        <f t="shared" si="0"/>
        <v>8205.1172891566257</v>
      </c>
      <c r="J30" s="100">
        <f>M20*R30/100</f>
        <v>8205.1172891566257</v>
      </c>
      <c r="K30" s="101"/>
      <c r="L30" s="18"/>
      <c r="M30" s="83">
        <v>0.18</v>
      </c>
      <c r="N30" s="84"/>
      <c r="O30" s="84"/>
      <c r="P30" s="84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77" t="s">
        <v>19</v>
      </c>
      <c r="C31" s="78"/>
      <c r="D31" s="78"/>
      <c r="E31" s="78"/>
      <c r="F31" s="78"/>
      <c r="G31" s="78"/>
      <c r="H31" s="79"/>
      <c r="I31" s="11">
        <f t="shared" si="0"/>
        <v>62905.899216867474</v>
      </c>
      <c r="J31" s="98">
        <f>M20*R31/100</f>
        <v>62905.899216867474</v>
      </c>
      <c r="K31" s="99"/>
      <c r="L31" s="19"/>
      <c r="M31" s="83">
        <v>1.38</v>
      </c>
      <c r="N31" s="84"/>
      <c r="O31" s="84"/>
      <c r="P31" s="84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77" t="s">
        <v>48</v>
      </c>
      <c r="C32" s="78"/>
      <c r="D32" s="78"/>
      <c r="E32" s="78"/>
      <c r="F32" s="78"/>
      <c r="G32" s="78"/>
      <c r="H32" s="33"/>
      <c r="I32" s="11">
        <f t="shared" si="0"/>
        <v>41937.266144578309</v>
      </c>
      <c r="J32" s="98">
        <f>M20*R32/100</f>
        <v>41937.266144578309</v>
      </c>
      <c r="K32" s="99"/>
      <c r="L32" s="19"/>
      <c r="M32" s="83">
        <v>0.92</v>
      </c>
      <c r="N32" s="84"/>
      <c r="O32" s="84"/>
      <c r="P32" s="84"/>
      <c r="Q32" s="54">
        <v>0.92</v>
      </c>
      <c r="R32" s="53">
        <f>Q32*R22/Q22</f>
        <v>6.927710843373494</v>
      </c>
      <c r="S32" s="31"/>
    </row>
    <row r="33" spans="1:38" ht="26.25" customHeight="1">
      <c r="A33" s="6">
        <v>4</v>
      </c>
      <c r="B33" s="80" t="s">
        <v>29</v>
      </c>
      <c r="C33" s="81"/>
      <c r="D33" s="81"/>
      <c r="E33" s="81"/>
      <c r="F33" s="81"/>
      <c r="G33" s="81"/>
      <c r="H33" s="82"/>
      <c r="I33" s="11">
        <f t="shared" si="0"/>
        <v>199657.85403614456</v>
      </c>
      <c r="J33" s="98">
        <f>J34+J35+J36+J37+J38+J39</f>
        <v>199657.85403614456</v>
      </c>
      <c r="K33" s="99"/>
      <c r="L33" s="19"/>
      <c r="M33" s="83">
        <v>4.38</v>
      </c>
      <c r="N33" s="152"/>
      <c r="O33" s="83">
        <v>5.72</v>
      </c>
      <c r="P33" s="84"/>
      <c r="Q33" s="54"/>
      <c r="R33" s="53"/>
      <c r="S33" s="31"/>
      <c r="T33" s="108" t="s">
        <v>57</v>
      </c>
      <c r="U33" s="108"/>
      <c r="W33" s="106" t="s">
        <v>58</v>
      </c>
      <c r="X33" s="107"/>
    </row>
    <row r="34" spans="1:38" ht="15" customHeight="1">
      <c r="A34" s="5" t="s">
        <v>25</v>
      </c>
      <c r="B34" s="68" t="s">
        <v>30</v>
      </c>
      <c r="C34" s="69"/>
      <c r="D34" s="69"/>
      <c r="E34" s="69"/>
      <c r="F34" s="69"/>
      <c r="G34" s="69"/>
      <c r="H34" s="70"/>
      <c r="I34" s="12">
        <f t="shared" si="0"/>
        <v>29629.590210843369</v>
      </c>
      <c r="J34" s="109">
        <f>M20*R34/100</f>
        <v>29629.590210843369</v>
      </c>
      <c r="K34" s="110"/>
      <c r="L34" s="20"/>
      <c r="M34" s="83">
        <v>0.65</v>
      </c>
      <c r="N34" s="84"/>
      <c r="O34" s="84"/>
      <c r="P34" s="84"/>
      <c r="Q34" s="53">
        <v>0.65</v>
      </c>
      <c r="R34" s="53">
        <f>Q34*R22/Q22</f>
        <v>4.8945783132530121</v>
      </c>
      <c r="S34" s="31"/>
      <c r="T34" s="45">
        <f>102743.52+462132.94</f>
        <v>564876.46</v>
      </c>
      <c r="U34" s="45">
        <f>447505.08+108670.29</f>
        <v>556175.37</v>
      </c>
      <c r="W34" s="45">
        <v>1480</v>
      </c>
      <c r="X34" s="45">
        <v>1574.27</v>
      </c>
    </row>
    <row r="35" spans="1:38" ht="13.5" customHeight="1">
      <c r="A35" s="5" t="s">
        <v>41</v>
      </c>
      <c r="B35" s="68" t="s">
        <v>31</v>
      </c>
      <c r="C35" s="69"/>
      <c r="D35" s="69"/>
      <c r="E35" s="69"/>
      <c r="F35" s="69"/>
      <c r="G35" s="69"/>
      <c r="H35" s="70"/>
      <c r="I35" s="12">
        <f t="shared" si="0"/>
        <v>35099.668403614458</v>
      </c>
      <c r="J35" s="109">
        <f>M20*R35/100</f>
        <v>35099.668403614458</v>
      </c>
      <c r="K35" s="110"/>
      <c r="L35" s="20"/>
      <c r="M35" s="83">
        <v>0.77</v>
      </c>
      <c r="N35" s="84"/>
      <c r="O35" s="84"/>
      <c r="P35" s="84"/>
      <c r="Q35" s="53">
        <v>0.77</v>
      </c>
      <c r="R35" s="53">
        <f>Q35*R22/Q22</f>
        <v>5.7981927710843379</v>
      </c>
      <c r="S35" s="31"/>
      <c r="T35" s="45">
        <f>124645.79+31151.16</f>
        <v>155796.94999999998</v>
      </c>
      <c r="U35" s="45">
        <f>32182.69+122394</f>
        <v>154576.69</v>
      </c>
      <c r="W35" s="45">
        <v>6950</v>
      </c>
      <c r="X35" s="45">
        <v>7116.54</v>
      </c>
    </row>
    <row r="36" spans="1:38" ht="17.25" customHeight="1">
      <c r="A36" s="5" t="s">
        <v>42</v>
      </c>
      <c r="B36" s="68" t="s">
        <v>32</v>
      </c>
      <c r="C36" s="69"/>
      <c r="D36" s="69"/>
      <c r="E36" s="69"/>
      <c r="F36" s="69"/>
      <c r="G36" s="69"/>
      <c r="H36" s="70"/>
      <c r="I36" s="12">
        <f t="shared" si="0"/>
        <v>30541.269909638551</v>
      </c>
      <c r="J36" s="109">
        <f>M20*R36/100</f>
        <v>30541.269909638551</v>
      </c>
      <c r="K36" s="110"/>
      <c r="L36" s="20"/>
      <c r="M36" s="83">
        <v>0.67</v>
      </c>
      <c r="N36" s="84"/>
      <c r="O36" s="84"/>
      <c r="P36" s="84"/>
      <c r="Q36" s="53">
        <v>0.67</v>
      </c>
      <c r="R36" s="53">
        <f>Q36*R22/Q22</f>
        <v>5.0451807228915664</v>
      </c>
      <c r="S36" s="31"/>
      <c r="T36" s="45">
        <f>17289.67+84001.23</f>
        <v>101290.9</v>
      </c>
      <c r="U36" s="45">
        <f>18090.85+80614.64</f>
        <v>98705.489999999991</v>
      </c>
      <c r="W36" s="49">
        <f>SUM(W34:W35)</f>
        <v>8430</v>
      </c>
      <c r="X36" s="49">
        <f>SUM(X34:X35)</f>
        <v>8690.81</v>
      </c>
    </row>
    <row r="37" spans="1:38" ht="17.25" customHeight="1">
      <c r="A37" s="5" t="s">
        <v>49</v>
      </c>
      <c r="B37" s="68" t="s">
        <v>33</v>
      </c>
      <c r="C37" s="69"/>
      <c r="D37" s="69"/>
      <c r="E37" s="69"/>
      <c r="F37" s="69"/>
      <c r="G37" s="69"/>
      <c r="H37" s="70"/>
      <c r="I37" s="12">
        <f t="shared" si="0"/>
        <v>20512.793222891563</v>
      </c>
      <c r="J37" s="109">
        <f>M20*R37/100</f>
        <v>20512.793222891563</v>
      </c>
      <c r="K37" s="110"/>
      <c r="L37" s="20"/>
      <c r="M37" s="83">
        <v>0.45</v>
      </c>
      <c r="N37" s="84"/>
      <c r="O37" s="84"/>
      <c r="P37" s="84"/>
      <c r="Q37" s="53">
        <v>0.45</v>
      </c>
      <c r="R37" s="53">
        <f>Q37*R22/Q22</f>
        <v>3.3885542168674698</v>
      </c>
      <c r="S37" s="31"/>
      <c r="T37" s="46">
        <f>31472.62+141591.4</f>
        <v>173064.02</v>
      </c>
      <c r="U37" s="45">
        <f>33125.56+137345.51</f>
        <v>170471.07</v>
      </c>
    </row>
    <row r="38" spans="1:38" ht="15" customHeight="1">
      <c r="A38" s="5" t="s">
        <v>50</v>
      </c>
      <c r="B38" s="68" t="s">
        <v>34</v>
      </c>
      <c r="C38" s="69"/>
      <c r="D38" s="69"/>
      <c r="E38" s="69"/>
      <c r="F38" s="69"/>
      <c r="G38" s="69"/>
      <c r="H38" s="70"/>
      <c r="I38" s="12">
        <f t="shared" si="0"/>
        <v>0</v>
      </c>
      <c r="J38" s="100">
        <v>0</v>
      </c>
      <c r="K38" s="101"/>
      <c r="L38" s="18"/>
      <c r="M38" s="36"/>
      <c r="N38" s="36"/>
      <c r="O38" s="83">
        <v>1.34</v>
      </c>
      <c r="P38" s="84"/>
      <c r="Q38" s="53"/>
      <c r="R38" s="53"/>
      <c r="S38" s="31"/>
      <c r="T38" s="45">
        <f>35260.87+162699.24</f>
        <v>197960.11</v>
      </c>
      <c r="U38" s="45">
        <f>38572.55+156190.54</f>
        <v>194763.09000000003</v>
      </c>
    </row>
    <row r="39" spans="1:38" ht="17.25" customHeight="1">
      <c r="A39" s="5" t="s">
        <v>51</v>
      </c>
      <c r="B39" s="68" t="s">
        <v>24</v>
      </c>
      <c r="C39" s="69"/>
      <c r="D39" s="69"/>
      <c r="E39" s="69"/>
      <c r="F39" s="69"/>
      <c r="G39" s="69"/>
      <c r="H39" s="70"/>
      <c r="I39" s="12">
        <f t="shared" si="0"/>
        <v>83874.532289156617</v>
      </c>
      <c r="J39" s="109">
        <f>M20*R39/100</f>
        <v>83874.532289156617</v>
      </c>
      <c r="K39" s="110"/>
      <c r="L39" s="20"/>
      <c r="M39" s="83">
        <v>1.84</v>
      </c>
      <c r="N39" s="84"/>
      <c r="O39" s="84"/>
      <c r="P39" s="84"/>
      <c r="Q39" s="56">
        <v>1.84</v>
      </c>
      <c r="R39" s="56">
        <f>Q39*R22/Q22</f>
        <v>13.855421686746988</v>
      </c>
      <c r="S39" s="31"/>
      <c r="T39" s="49">
        <f>SUM(T34:T38)</f>
        <v>1192988.44</v>
      </c>
      <c r="U39" s="49">
        <f>SUM(U34:U38)</f>
        <v>1174691.7100000002</v>
      </c>
    </row>
    <row r="40" spans="1:38" ht="15" customHeight="1">
      <c r="A40" s="4">
        <v>5</v>
      </c>
      <c r="B40" s="80" t="s">
        <v>9</v>
      </c>
      <c r="C40" s="81"/>
      <c r="D40" s="81"/>
      <c r="E40" s="81"/>
      <c r="F40" s="81"/>
      <c r="G40" s="81"/>
      <c r="H40" s="82"/>
      <c r="I40" s="11">
        <f>M20*R40/100</f>
        <v>78404.45409638554</v>
      </c>
      <c r="J40" s="98">
        <f>J41+J42</f>
        <v>27590</v>
      </c>
      <c r="K40" s="99"/>
      <c r="L40" s="19"/>
      <c r="M40" s="83">
        <v>1.72</v>
      </c>
      <c r="N40" s="84"/>
      <c r="O40" s="84"/>
      <c r="P40" s="84"/>
      <c r="Q40" s="53">
        <v>1.72</v>
      </c>
      <c r="R40" s="53">
        <f>Q40*R22/Q22</f>
        <v>12.951807228915664</v>
      </c>
      <c r="S40" s="31"/>
      <c r="T40" s="57"/>
      <c r="U40" s="57"/>
    </row>
    <row r="41" spans="1:38" ht="15" customHeight="1">
      <c r="A41" s="5" t="s">
        <v>63</v>
      </c>
      <c r="B41" s="68" t="s">
        <v>61</v>
      </c>
      <c r="C41" s="69"/>
      <c r="D41" s="69"/>
      <c r="E41" s="69"/>
      <c r="F41" s="69"/>
      <c r="G41" s="69"/>
      <c r="H41" s="70"/>
      <c r="I41" s="35"/>
      <c r="J41" s="109">
        <v>6601</v>
      </c>
      <c r="K41" s="110"/>
      <c r="L41" s="19"/>
      <c r="M41" s="47"/>
      <c r="N41" s="48"/>
      <c r="O41" s="48"/>
      <c r="P41" s="48"/>
      <c r="Q41" s="58">
        <f>SUM(Q24:Q40)</f>
        <v>13.28</v>
      </c>
      <c r="R41" s="58">
        <f>SUM(R24:R40)</f>
        <v>100.00000000000003</v>
      </c>
      <c r="S41" s="31"/>
      <c r="T41" s="57"/>
      <c r="U41" s="57"/>
    </row>
    <row r="42" spans="1:38" ht="15" customHeight="1">
      <c r="A42" s="5" t="s">
        <v>64</v>
      </c>
      <c r="B42" s="68" t="s">
        <v>62</v>
      </c>
      <c r="C42" s="69"/>
      <c r="D42" s="69"/>
      <c r="E42" s="69"/>
      <c r="F42" s="69"/>
      <c r="G42" s="69"/>
      <c r="H42" s="70"/>
      <c r="I42" s="35"/>
      <c r="J42" s="109">
        <v>20989</v>
      </c>
      <c r="K42" s="110"/>
      <c r="L42" s="19"/>
      <c r="M42" s="47"/>
      <c r="N42" s="48"/>
      <c r="O42" s="48"/>
      <c r="P42" s="48"/>
      <c r="Q42" s="53"/>
      <c r="R42" s="55"/>
      <c r="S42" s="31"/>
      <c r="T42" s="57"/>
      <c r="U42" s="57"/>
    </row>
    <row r="43" spans="1:38" ht="15" customHeight="1">
      <c r="A43" s="4">
        <v>6</v>
      </c>
      <c r="B43" s="77" t="s">
        <v>18</v>
      </c>
      <c r="C43" s="78"/>
      <c r="D43" s="78"/>
      <c r="E43" s="78"/>
      <c r="F43" s="78"/>
      <c r="G43" s="78"/>
      <c r="H43" s="79"/>
      <c r="I43" s="11">
        <f>W36</f>
        <v>8430</v>
      </c>
      <c r="J43" s="98">
        <f>I43</f>
        <v>8430</v>
      </c>
      <c r="K43" s="99"/>
      <c r="L43" s="20"/>
      <c r="M43" s="143"/>
      <c r="N43" s="144"/>
      <c r="O43" s="144"/>
      <c r="P43" s="144"/>
      <c r="Q43" s="53"/>
      <c r="R43" s="53"/>
      <c r="S43" s="31"/>
      <c r="T43" s="57"/>
      <c r="U43" s="57"/>
    </row>
    <row r="44" spans="1:38" ht="15" customHeight="1">
      <c r="A44" s="4">
        <v>7</v>
      </c>
      <c r="B44" s="80" t="s">
        <v>20</v>
      </c>
      <c r="C44" s="81"/>
      <c r="D44" s="81"/>
      <c r="E44" s="81"/>
      <c r="F44" s="81"/>
      <c r="G44" s="81"/>
      <c r="H44" s="13"/>
      <c r="I44" s="11">
        <f>113387.9+22677.58</f>
        <v>136065.47999999998</v>
      </c>
      <c r="J44" s="98">
        <v>0</v>
      </c>
      <c r="K44" s="99"/>
      <c r="L44" s="19"/>
      <c r="M44" s="156">
        <v>2.71</v>
      </c>
      <c r="N44" s="156"/>
      <c r="O44" s="156"/>
      <c r="P44" s="157"/>
      <c r="Q44" s="54"/>
      <c r="R44" s="54"/>
      <c r="S44" s="31"/>
    </row>
    <row r="45" spans="1:38" ht="16.5" customHeight="1">
      <c r="A45" s="8"/>
      <c r="B45" s="158" t="s">
        <v>27</v>
      </c>
      <c r="C45" s="159"/>
      <c r="D45" s="159"/>
      <c r="E45" s="159"/>
      <c r="F45" s="159"/>
      <c r="G45" s="159"/>
      <c r="H45" s="160"/>
      <c r="I45" s="10">
        <f>I23+I31+I33+I40+I43+I44+I32</f>
        <v>749850.8</v>
      </c>
      <c r="J45" s="153">
        <f>J23+J31+J32+J33+J40+J43+J44</f>
        <v>562970.86590361444</v>
      </c>
      <c r="K45" s="154"/>
      <c r="L45" s="19"/>
      <c r="M45" s="9"/>
      <c r="N45" s="9"/>
      <c r="O45" s="9"/>
      <c r="P45" s="28"/>
      <c r="Q45" s="23"/>
      <c r="R45" s="14"/>
    </row>
    <row r="46" spans="1:38" ht="12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N46" s="142"/>
      <c r="O46" s="142"/>
      <c r="P46" s="142"/>
      <c r="Q46" s="142"/>
      <c r="R46" s="142"/>
      <c r="S46" s="142"/>
    </row>
    <row r="47" spans="1:38" ht="58.5" customHeight="1">
      <c r="A47" s="116" t="s">
        <v>68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38" ht="21" customHeight="1">
      <c r="A48" s="155" t="s">
        <v>39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T48" s="115"/>
      <c r="U48" s="115"/>
      <c r="V48" s="115"/>
      <c r="W48" s="26"/>
      <c r="X48" s="26"/>
      <c r="Y48" s="26"/>
      <c r="Z48" s="26"/>
      <c r="AA48" s="26"/>
      <c r="AB48" s="20"/>
      <c r="AC48" s="20"/>
      <c r="AD48" s="20"/>
      <c r="AE48" s="20"/>
      <c r="AF48" s="20"/>
      <c r="AG48" s="29"/>
      <c r="AH48" s="29"/>
      <c r="AI48" s="29"/>
      <c r="AJ48" s="29"/>
      <c r="AK48" s="29"/>
      <c r="AL48" s="29"/>
    </row>
    <row r="49" spans="1:38" ht="7.5" customHeight="1">
      <c r="T49" s="115"/>
      <c r="U49" s="115"/>
      <c r="V49" s="115"/>
      <c r="W49" s="26"/>
      <c r="X49" s="26"/>
      <c r="Y49" s="26"/>
      <c r="Z49" s="26"/>
      <c r="AA49" s="26"/>
      <c r="AB49" s="20"/>
      <c r="AC49" s="20"/>
      <c r="AD49" s="20"/>
      <c r="AE49" s="20"/>
      <c r="AF49" s="20"/>
      <c r="AG49" s="29"/>
      <c r="AH49" s="29"/>
      <c r="AI49" s="29"/>
      <c r="AJ49" s="29"/>
      <c r="AK49" s="29"/>
      <c r="AL49" s="29"/>
    </row>
    <row r="50" spans="1:38" ht="12" customHeight="1">
      <c r="A50" s="155" t="s">
        <v>54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T50" s="115"/>
      <c r="U50" s="115"/>
      <c r="V50" s="115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115"/>
      <c r="U51" s="115"/>
      <c r="V51" s="115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>
      <c r="A52" s="155" t="s">
        <v>26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T52" s="115"/>
      <c r="U52" s="115"/>
      <c r="V52" s="115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T53" s="117"/>
      <c r="U53" s="117"/>
      <c r="V53" s="11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9"/>
      <c r="AH53" s="29"/>
      <c r="AI53" s="29"/>
      <c r="AJ53" s="29"/>
      <c r="AK53" s="29"/>
      <c r="AL53" s="29"/>
    </row>
    <row r="54" spans="1:38"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>
      <c r="T56" s="114"/>
      <c r="U56" s="114"/>
      <c r="V56" s="114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9"/>
      <c r="AJ56" s="29"/>
      <c r="AK56" s="29"/>
      <c r="AL56" s="29"/>
    </row>
    <row r="57" spans="1:38">
      <c r="T57" s="114"/>
      <c r="U57" s="114"/>
      <c r="V57" s="114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9"/>
      <c r="AJ57" s="29"/>
      <c r="AK57" s="29"/>
      <c r="AL57" s="29"/>
    </row>
    <row r="58" spans="1:38">
      <c r="T58" s="114"/>
      <c r="U58" s="114"/>
      <c r="V58" s="114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9"/>
      <c r="AJ58" s="29"/>
      <c r="AK58" s="29"/>
      <c r="AL58" s="29"/>
    </row>
    <row r="59" spans="1:38">
      <c r="T59" s="114"/>
      <c r="U59" s="114"/>
      <c r="V59" s="114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9"/>
      <c r="AJ59" s="29"/>
      <c r="AK59" s="29"/>
      <c r="AL59" s="29"/>
    </row>
    <row r="60" spans="1:38">
      <c r="T60" s="115"/>
      <c r="U60" s="115"/>
      <c r="V60" s="115"/>
      <c r="W60" s="26"/>
      <c r="X60" s="26"/>
      <c r="Y60" s="26"/>
      <c r="Z60" s="26"/>
      <c r="AA60" s="26"/>
      <c r="AB60" s="20"/>
      <c r="AC60" s="20"/>
      <c r="AD60" s="20"/>
      <c r="AE60" s="20"/>
      <c r="AF60" s="20"/>
      <c r="AG60" s="20"/>
      <c r="AH60" s="20"/>
      <c r="AI60" s="29"/>
      <c r="AJ60" s="29"/>
      <c r="AK60" s="29"/>
      <c r="AL60" s="29"/>
    </row>
    <row r="61" spans="1:38">
      <c r="T61" s="115"/>
      <c r="U61" s="115"/>
      <c r="V61" s="115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0"/>
      <c r="AH61" s="20"/>
      <c r="AI61" s="29"/>
      <c r="AJ61" s="29"/>
      <c r="AK61" s="29"/>
      <c r="AL61" s="29"/>
    </row>
    <row r="62" spans="1:38">
      <c r="T62" s="115"/>
      <c r="U62" s="115"/>
      <c r="V62" s="115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15"/>
      <c r="U63" s="115"/>
      <c r="V63" s="115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15"/>
      <c r="U64" s="115"/>
      <c r="V64" s="115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17"/>
      <c r="U65" s="117"/>
      <c r="V65" s="11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9"/>
      <c r="AJ65" s="29"/>
      <c r="AK65" s="29"/>
      <c r="AL65" s="29"/>
    </row>
    <row r="66" spans="20:38"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20:38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>
      <c r="T68" s="114"/>
      <c r="U68" s="114"/>
      <c r="V68" s="114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9"/>
      <c r="AH68" s="29"/>
      <c r="AI68" s="29"/>
      <c r="AJ68" s="29"/>
      <c r="AK68" s="29"/>
      <c r="AL68" s="29"/>
    </row>
    <row r="69" spans="20:38">
      <c r="T69" s="114"/>
      <c r="U69" s="114"/>
      <c r="V69" s="114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9"/>
      <c r="AH69" s="29"/>
      <c r="AI69" s="29"/>
      <c r="AJ69" s="29"/>
      <c r="AK69" s="29"/>
      <c r="AL69" s="29"/>
    </row>
    <row r="70" spans="20:38">
      <c r="T70" s="114"/>
      <c r="U70" s="114"/>
      <c r="V70" s="114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9"/>
      <c r="AH70" s="29"/>
      <c r="AI70" s="29"/>
      <c r="AJ70" s="29"/>
      <c r="AK70" s="29"/>
      <c r="AL70" s="29"/>
    </row>
    <row r="71" spans="20:38">
      <c r="T71" s="114"/>
      <c r="U71" s="114"/>
      <c r="V71" s="114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9"/>
      <c r="AH71" s="29"/>
      <c r="AI71" s="29"/>
      <c r="AJ71" s="29"/>
      <c r="AK71" s="29"/>
      <c r="AL71" s="29"/>
    </row>
    <row r="72" spans="20:38">
      <c r="T72" s="115"/>
      <c r="U72" s="115"/>
      <c r="V72" s="115"/>
      <c r="W72" s="26"/>
      <c r="X72" s="26"/>
      <c r="Y72" s="26"/>
      <c r="Z72" s="26"/>
      <c r="AA72" s="26"/>
      <c r="AB72" s="20"/>
      <c r="AC72" s="20"/>
      <c r="AD72" s="20"/>
      <c r="AE72" s="20"/>
      <c r="AF72" s="20"/>
      <c r="AG72" s="29"/>
      <c r="AH72" s="29"/>
      <c r="AI72" s="29"/>
      <c r="AJ72" s="29"/>
      <c r="AK72" s="29"/>
      <c r="AL72" s="29"/>
    </row>
    <row r="73" spans="20:38">
      <c r="T73" s="115"/>
      <c r="U73" s="115"/>
      <c r="V73" s="115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9"/>
      <c r="AH73" s="29"/>
      <c r="AI73" s="29"/>
      <c r="AJ73" s="29"/>
      <c r="AK73" s="29"/>
      <c r="AL73" s="29"/>
    </row>
    <row r="74" spans="20:38">
      <c r="T74" s="115"/>
      <c r="U74" s="115"/>
      <c r="V74" s="115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15"/>
      <c r="U75" s="115"/>
      <c r="V75" s="115"/>
      <c r="W75" s="26"/>
      <c r="X75" s="26"/>
      <c r="Y75" s="26"/>
      <c r="Z75" s="30"/>
      <c r="AA75" s="30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15"/>
      <c r="U76" s="115"/>
      <c r="V76" s="115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17"/>
      <c r="U77" s="117"/>
      <c r="V77" s="11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9"/>
      <c r="AH77" s="29"/>
      <c r="AI77" s="29"/>
      <c r="AJ77" s="29"/>
      <c r="AK77" s="29"/>
      <c r="AL77" s="29"/>
    </row>
    <row r="78" spans="20:38"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20:38"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0:38">
      <c r="T80" s="114"/>
      <c r="U80" s="114"/>
      <c r="V80" s="114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9"/>
      <c r="AH80" s="29"/>
      <c r="AI80" s="29"/>
      <c r="AJ80" s="29"/>
      <c r="AK80" s="29"/>
      <c r="AL80" s="29"/>
    </row>
    <row r="81" spans="20:38">
      <c r="T81" s="114"/>
      <c r="U81" s="114"/>
      <c r="V81" s="114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9"/>
      <c r="AH81" s="29"/>
      <c r="AI81" s="29"/>
      <c r="AJ81" s="29"/>
      <c r="AK81" s="29"/>
      <c r="AL81" s="29"/>
    </row>
    <row r="82" spans="20:38">
      <c r="T82" s="114"/>
      <c r="U82" s="114"/>
      <c r="V82" s="114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9"/>
      <c r="AH82" s="29"/>
      <c r="AI82" s="29"/>
      <c r="AJ82" s="29"/>
      <c r="AK82" s="29"/>
      <c r="AL82" s="29"/>
    </row>
    <row r="83" spans="20:38">
      <c r="T83" s="114"/>
      <c r="U83" s="114"/>
      <c r="V83" s="114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9"/>
      <c r="AH83" s="29"/>
      <c r="AI83" s="29"/>
      <c r="AJ83" s="29"/>
      <c r="AK83" s="29"/>
      <c r="AL83" s="29"/>
    </row>
    <row r="84" spans="20:38">
      <c r="T84" s="115"/>
      <c r="U84" s="115"/>
      <c r="V84" s="115"/>
      <c r="W84" s="26"/>
      <c r="X84" s="26"/>
      <c r="Y84" s="26"/>
      <c r="Z84" s="26"/>
      <c r="AA84" s="26"/>
      <c r="AB84" s="20"/>
      <c r="AC84" s="20"/>
      <c r="AD84" s="20"/>
      <c r="AE84" s="20"/>
      <c r="AF84" s="20"/>
      <c r="AG84" s="29"/>
      <c r="AH84" s="29"/>
      <c r="AI84" s="29"/>
      <c r="AJ84" s="29"/>
      <c r="AK84" s="29"/>
      <c r="AL84" s="29"/>
    </row>
    <row r="85" spans="20:38">
      <c r="T85" s="115"/>
      <c r="U85" s="115"/>
      <c r="V85" s="115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115"/>
      <c r="U86" s="115"/>
      <c r="V86" s="115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15"/>
      <c r="U87" s="115"/>
      <c r="V87" s="115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15"/>
      <c r="U88" s="115"/>
      <c r="V88" s="115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17"/>
      <c r="U89" s="117"/>
      <c r="V89" s="11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9"/>
      <c r="AH89" s="29"/>
      <c r="AI89" s="29"/>
      <c r="AJ89" s="29"/>
      <c r="AK89" s="29"/>
      <c r="AL89" s="29"/>
    </row>
    <row r="90" spans="20:38"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20:38"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0:38">
      <c r="T92" s="114"/>
      <c r="U92" s="114"/>
      <c r="V92" s="114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9"/>
      <c r="AL92" s="29"/>
    </row>
    <row r="93" spans="20:38">
      <c r="T93" s="114"/>
      <c r="U93" s="114"/>
      <c r="V93" s="114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9"/>
      <c r="AL93" s="29"/>
    </row>
    <row r="94" spans="20:38">
      <c r="T94" s="114"/>
      <c r="U94" s="114"/>
      <c r="V94" s="114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9"/>
      <c r="AL94" s="29"/>
    </row>
    <row r="95" spans="20:38">
      <c r="T95" s="114"/>
      <c r="U95" s="114"/>
      <c r="V95" s="114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9"/>
      <c r="AL95" s="29"/>
    </row>
    <row r="96" spans="20:38">
      <c r="T96" s="115"/>
      <c r="U96" s="115"/>
      <c r="V96" s="115"/>
      <c r="W96" s="26"/>
      <c r="X96" s="26"/>
      <c r="Y96" s="26"/>
      <c r="Z96" s="26"/>
      <c r="AA96" s="26"/>
      <c r="AB96" s="20"/>
      <c r="AC96" s="20"/>
      <c r="AD96" s="20"/>
      <c r="AE96" s="20"/>
      <c r="AF96" s="20"/>
      <c r="AG96" s="20"/>
      <c r="AH96" s="20"/>
      <c r="AI96" s="20"/>
      <c r="AJ96" s="20"/>
      <c r="AK96" s="29"/>
      <c r="AL96" s="29"/>
    </row>
    <row r="97" spans="20:38">
      <c r="T97" s="115"/>
      <c r="U97" s="115"/>
      <c r="V97" s="115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115"/>
      <c r="U98" s="115"/>
      <c r="V98" s="115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15"/>
      <c r="U99" s="115"/>
      <c r="V99" s="115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15"/>
      <c r="U100" s="115"/>
      <c r="V100" s="115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17"/>
      <c r="U101" s="117"/>
      <c r="V101" s="11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9"/>
      <c r="AL101" s="29"/>
    </row>
    <row r="102" spans="20:38"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7">
      <c r="T113" s="114"/>
      <c r="U113" s="114"/>
      <c r="V113" s="114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9"/>
      <c r="AH113" s="29"/>
      <c r="AI113" s="29"/>
      <c r="AJ113" s="29"/>
      <c r="AK113" s="29"/>
    </row>
    <row r="114" spans="20:37">
      <c r="T114" s="114"/>
      <c r="U114" s="114"/>
      <c r="V114" s="114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9"/>
      <c r="AH114" s="29"/>
      <c r="AI114" s="29"/>
      <c r="AJ114" s="29"/>
      <c r="AK114" s="29"/>
    </row>
    <row r="115" spans="20:37">
      <c r="T115" s="114"/>
      <c r="U115" s="114"/>
      <c r="V115" s="114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9"/>
      <c r="AH115" s="29"/>
      <c r="AI115" s="29"/>
      <c r="AJ115" s="29"/>
      <c r="AK115" s="29"/>
    </row>
    <row r="116" spans="20:37">
      <c r="T116" s="114"/>
      <c r="U116" s="114"/>
      <c r="V116" s="114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9"/>
      <c r="AH116" s="29"/>
      <c r="AI116" s="29"/>
      <c r="AJ116" s="29"/>
      <c r="AK116" s="29"/>
    </row>
    <row r="117" spans="20:37">
      <c r="T117" s="115"/>
      <c r="U117" s="115"/>
      <c r="V117" s="115"/>
      <c r="W117" s="26"/>
      <c r="X117" s="26"/>
      <c r="Y117" s="26"/>
      <c r="Z117" s="26"/>
      <c r="AA117" s="26"/>
      <c r="AB117" s="20"/>
      <c r="AC117" s="20"/>
      <c r="AD117" s="20"/>
      <c r="AE117" s="20"/>
      <c r="AF117" s="20"/>
      <c r="AG117" s="29"/>
      <c r="AH117" s="29"/>
      <c r="AI117" s="29"/>
      <c r="AJ117" s="29"/>
      <c r="AK117" s="29"/>
    </row>
    <row r="118" spans="20:37">
      <c r="T118" s="115"/>
      <c r="U118" s="115"/>
      <c r="V118" s="115"/>
      <c r="W118" s="26"/>
      <c r="X118" s="26"/>
      <c r="Y118" s="26"/>
      <c r="Z118" s="26"/>
      <c r="AA118" s="26"/>
      <c r="AB118" s="20"/>
      <c r="AC118" s="20"/>
      <c r="AD118" s="20"/>
      <c r="AE118" s="20"/>
      <c r="AF118" s="20"/>
      <c r="AG118" s="29"/>
      <c r="AH118" s="29"/>
      <c r="AI118" s="29"/>
      <c r="AJ118" s="29"/>
      <c r="AK118" s="29"/>
    </row>
    <row r="119" spans="20:37">
      <c r="T119" s="115"/>
      <c r="U119" s="115"/>
      <c r="V119" s="115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7">
      <c r="T120" s="115"/>
      <c r="U120" s="115"/>
      <c r="V120" s="115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7">
      <c r="T121" s="115"/>
      <c r="U121" s="115"/>
      <c r="V121" s="115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7">
      <c r="T122" s="117"/>
      <c r="U122" s="117"/>
      <c r="V122" s="11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9"/>
      <c r="AH122" s="29"/>
      <c r="AI122" s="29"/>
      <c r="AJ122" s="29"/>
      <c r="AK122" s="29"/>
    </row>
    <row r="123" spans="20:37"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20:37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7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7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7">
      <c r="T127" s="114"/>
      <c r="U127" s="114"/>
      <c r="V127" s="114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9"/>
      <c r="AH127" s="29"/>
      <c r="AI127" s="29"/>
      <c r="AJ127" s="29"/>
      <c r="AK127" s="29"/>
    </row>
    <row r="128" spans="20:37">
      <c r="T128" s="114"/>
      <c r="U128" s="114"/>
      <c r="V128" s="114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9"/>
      <c r="AH128" s="29"/>
      <c r="AI128" s="29"/>
      <c r="AJ128" s="29"/>
      <c r="AK128" s="29"/>
    </row>
    <row r="129" spans="20:37">
      <c r="T129" s="114"/>
      <c r="U129" s="114"/>
      <c r="V129" s="114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9"/>
      <c r="AH129" s="29"/>
      <c r="AI129" s="29"/>
      <c r="AJ129" s="29"/>
      <c r="AK129" s="29"/>
    </row>
    <row r="130" spans="20:37">
      <c r="T130" s="114"/>
      <c r="U130" s="114"/>
      <c r="V130" s="114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9"/>
      <c r="AH130" s="29"/>
      <c r="AI130" s="29"/>
      <c r="AJ130" s="29"/>
      <c r="AK130" s="29"/>
    </row>
    <row r="131" spans="20:37">
      <c r="T131" s="115"/>
      <c r="U131" s="115"/>
      <c r="V131" s="115"/>
      <c r="W131" s="26"/>
      <c r="X131" s="26"/>
      <c r="Y131" s="26"/>
      <c r="Z131" s="26"/>
      <c r="AA131" s="26"/>
      <c r="AB131" s="20"/>
      <c r="AC131" s="20"/>
      <c r="AD131" s="20"/>
      <c r="AE131" s="20"/>
      <c r="AF131" s="20"/>
      <c r="AG131" s="29"/>
      <c r="AH131" s="29"/>
      <c r="AI131" s="29"/>
      <c r="AJ131" s="29"/>
      <c r="AK131" s="29"/>
    </row>
    <row r="132" spans="20:37">
      <c r="T132" s="115"/>
      <c r="U132" s="115"/>
      <c r="V132" s="115"/>
      <c r="W132" s="26"/>
      <c r="X132" s="26"/>
      <c r="Y132" s="26"/>
      <c r="Z132" s="26"/>
      <c r="AA132" s="26"/>
      <c r="AB132" s="20"/>
      <c r="AC132" s="20"/>
      <c r="AD132" s="20"/>
      <c r="AE132" s="20"/>
      <c r="AF132" s="20"/>
      <c r="AG132" s="29"/>
      <c r="AH132" s="29"/>
      <c r="AI132" s="29"/>
      <c r="AJ132" s="29"/>
      <c r="AK132" s="29"/>
    </row>
    <row r="133" spans="20:37">
      <c r="T133" s="115"/>
      <c r="U133" s="115"/>
      <c r="V133" s="115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15"/>
      <c r="U134" s="115"/>
      <c r="V134" s="115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15"/>
      <c r="U135" s="115"/>
      <c r="V135" s="115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17"/>
      <c r="U136" s="117"/>
      <c r="V136" s="11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9"/>
      <c r="AH136" s="29"/>
      <c r="AI136" s="29"/>
      <c r="AJ136" s="29"/>
      <c r="AK136" s="29"/>
    </row>
    <row r="137" spans="20:37"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</row>
    <row r="138" spans="20:37"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20:37">
      <c r="T139" s="114"/>
      <c r="U139" s="114"/>
      <c r="V139" s="114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9"/>
      <c r="AJ139" s="29"/>
      <c r="AK139" s="29"/>
    </row>
    <row r="140" spans="20:37">
      <c r="T140" s="114"/>
      <c r="U140" s="114"/>
      <c r="V140" s="114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9"/>
      <c r="AJ140" s="29"/>
      <c r="AK140" s="29"/>
    </row>
    <row r="141" spans="20:37">
      <c r="T141" s="114"/>
      <c r="U141" s="114"/>
      <c r="V141" s="114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9"/>
      <c r="AJ141" s="29"/>
      <c r="AK141" s="29"/>
    </row>
    <row r="142" spans="20:37">
      <c r="T142" s="114"/>
      <c r="U142" s="114"/>
      <c r="V142" s="114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9"/>
      <c r="AJ142" s="29"/>
      <c r="AK142" s="29"/>
    </row>
    <row r="143" spans="20:37">
      <c r="T143" s="115"/>
      <c r="U143" s="115"/>
      <c r="V143" s="115"/>
      <c r="W143" s="26"/>
      <c r="X143" s="26"/>
      <c r="Y143" s="26"/>
      <c r="Z143" s="26"/>
      <c r="AA143" s="26"/>
      <c r="AB143" s="20"/>
      <c r="AC143" s="20"/>
      <c r="AD143" s="20"/>
      <c r="AE143" s="20"/>
      <c r="AF143" s="20"/>
      <c r="AG143" s="20"/>
      <c r="AH143" s="20"/>
      <c r="AI143" s="29"/>
      <c r="AJ143" s="29"/>
      <c r="AK143" s="29"/>
    </row>
    <row r="144" spans="20:37">
      <c r="T144" s="115"/>
      <c r="U144" s="115"/>
      <c r="V144" s="115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0"/>
      <c r="AH144" s="20"/>
      <c r="AI144" s="29"/>
      <c r="AJ144" s="29"/>
      <c r="AK144" s="29"/>
    </row>
    <row r="145" spans="20:37">
      <c r="T145" s="115"/>
      <c r="U145" s="115"/>
      <c r="V145" s="115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15"/>
      <c r="U146" s="115"/>
      <c r="V146" s="115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15"/>
      <c r="U147" s="115"/>
      <c r="V147" s="115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17"/>
      <c r="U148" s="117"/>
      <c r="V148" s="11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9"/>
      <c r="AJ148" s="29"/>
      <c r="AK148" s="29"/>
    </row>
    <row r="149" spans="20:37"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20:37"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0:37">
      <c r="T151" s="114"/>
      <c r="U151" s="114"/>
      <c r="V151" s="114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9"/>
      <c r="AH151" s="29"/>
      <c r="AI151" s="29"/>
      <c r="AJ151" s="29"/>
      <c r="AK151" s="29"/>
    </row>
    <row r="152" spans="20:37">
      <c r="T152" s="114"/>
      <c r="U152" s="114"/>
      <c r="V152" s="114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9"/>
      <c r="AH152" s="29"/>
      <c r="AI152" s="29"/>
      <c r="AJ152" s="29"/>
      <c r="AK152" s="29"/>
    </row>
    <row r="153" spans="20:37">
      <c r="T153" s="114"/>
      <c r="U153" s="114"/>
      <c r="V153" s="114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9"/>
      <c r="AH153" s="29"/>
      <c r="AI153" s="29"/>
      <c r="AJ153" s="29"/>
      <c r="AK153" s="29"/>
    </row>
    <row r="154" spans="20:37">
      <c r="T154" s="114"/>
      <c r="U154" s="114"/>
      <c r="V154" s="114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9"/>
      <c r="AH154" s="29"/>
      <c r="AI154" s="29"/>
      <c r="AJ154" s="29"/>
      <c r="AK154" s="29"/>
    </row>
    <row r="155" spans="20:37">
      <c r="T155" s="115"/>
      <c r="U155" s="115"/>
      <c r="V155" s="115"/>
      <c r="W155" s="26"/>
      <c r="X155" s="26"/>
      <c r="Y155" s="26"/>
      <c r="Z155" s="26"/>
      <c r="AA155" s="26"/>
      <c r="AB155" s="20"/>
      <c r="AC155" s="20"/>
      <c r="AD155" s="20"/>
      <c r="AE155" s="20"/>
      <c r="AF155" s="20"/>
      <c r="AG155" s="29"/>
      <c r="AH155" s="29"/>
      <c r="AI155" s="29"/>
      <c r="AJ155" s="29"/>
      <c r="AK155" s="29"/>
    </row>
    <row r="156" spans="20:37">
      <c r="T156" s="115"/>
      <c r="U156" s="115"/>
      <c r="V156" s="115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9"/>
      <c r="AH156" s="29"/>
      <c r="AI156" s="29"/>
      <c r="AJ156" s="29"/>
      <c r="AK156" s="29"/>
    </row>
    <row r="157" spans="20:37">
      <c r="T157" s="115"/>
      <c r="U157" s="115"/>
      <c r="V157" s="115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15"/>
      <c r="U158" s="115"/>
      <c r="V158" s="115"/>
      <c r="W158" s="26"/>
      <c r="X158" s="26"/>
      <c r="Y158" s="26"/>
      <c r="Z158" s="30"/>
      <c r="AA158" s="30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15"/>
      <c r="U159" s="115"/>
      <c r="V159" s="115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17"/>
      <c r="U160" s="117"/>
      <c r="V160" s="11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9"/>
      <c r="AH160" s="29"/>
      <c r="AI160" s="29"/>
      <c r="AJ160" s="29"/>
      <c r="AK160" s="29"/>
    </row>
    <row r="161" spans="20:37"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20:37"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0:37">
      <c r="T163" s="114"/>
      <c r="U163" s="114"/>
      <c r="V163" s="114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9"/>
      <c r="AH163" s="29"/>
      <c r="AI163" s="29"/>
      <c r="AJ163" s="29"/>
      <c r="AK163" s="29"/>
    </row>
    <row r="164" spans="20:37">
      <c r="T164" s="114"/>
      <c r="U164" s="114"/>
      <c r="V164" s="114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9"/>
      <c r="AH164" s="29"/>
      <c r="AI164" s="29"/>
      <c r="AJ164" s="29"/>
      <c r="AK164" s="29"/>
    </row>
    <row r="165" spans="20:37">
      <c r="T165" s="114"/>
      <c r="U165" s="114"/>
      <c r="V165" s="114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9"/>
      <c r="AH165" s="29"/>
      <c r="AI165" s="29"/>
      <c r="AJ165" s="29"/>
      <c r="AK165" s="29"/>
    </row>
    <row r="166" spans="20:37">
      <c r="T166" s="114"/>
      <c r="U166" s="114"/>
      <c r="V166" s="114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9"/>
      <c r="AH166" s="29"/>
      <c r="AI166" s="29"/>
      <c r="AJ166" s="29"/>
      <c r="AK166" s="29"/>
    </row>
    <row r="167" spans="20:37">
      <c r="T167" s="115"/>
      <c r="U167" s="115"/>
      <c r="V167" s="115"/>
      <c r="W167" s="26"/>
      <c r="X167" s="26"/>
      <c r="Y167" s="26"/>
      <c r="Z167" s="26"/>
      <c r="AA167" s="26"/>
      <c r="AB167" s="20"/>
      <c r="AC167" s="20"/>
      <c r="AD167" s="20"/>
      <c r="AE167" s="20"/>
      <c r="AF167" s="20"/>
      <c r="AG167" s="29"/>
      <c r="AH167" s="29"/>
      <c r="AI167" s="29"/>
      <c r="AJ167" s="29"/>
      <c r="AK167" s="29"/>
    </row>
    <row r="168" spans="20:37">
      <c r="T168" s="115"/>
      <c r="U168" s="115"/>
      <c r="V168" s="115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115"/>
      <c r="U169" s="115"/>
      <c r="V169" s="115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15"/>
      <c r="U170" s="115"/>
      <c r="V170" s="115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15"/>
      <c r="U171" s="115"/>
      <c r="V171" s="115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17"/>
      <c r="U172" s="117"/>
      <c r="V172" s="11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9"/>
      <c r="AH172" s="29"/>
      <c r="AI172" s="29"/>
      <c r="AJ172" s="29"/>
      <c r="AK172" s="29"/>
    </row>
    <row r="173" spans="20:37"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20:37"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0:37">
      <c r="T175" s="114"/>
      <c r="U175" s="114"/>
      <c r="V175" s="114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9"/>
    </row>
    <row r="176" spans="20:37">
      <c r="T176" s="114"/>
      <c r="U176" s="114"/>
      <c r="V176" s="114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9"/>
    </row>
    <row r="177" spans="20:37">
      <c r="T177" s="114"/>
      <c r="U177" s="114"/>
      <c r="V177" s="114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9"/>
    </row>
    <row r="178" spans="20:37">
      <c r="T178" s="114"/>
      <c r="U178" s="114"/>
      <c r="V178" s="114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9"/>
    </row>
    <row r="179" spans="20:37">
      <c r="T179" s="115"/>
      <c r="U179" s="115"/>
      <c r="V179" s="115"/>
      <c r="W179" s="26"/>
      <c r="X179" s="26"/>
      <c r="Y179" s="26"/>
      <c r="Z179" s="26"/>
      <c r="AA179" s="26"/>
      <c r="AB179" s="20"/>
      <c r="AC179" s="20"/>
      <c r="AD179" s="20"/>
      <c r="AE179" s="20"/>
      <c r="AF179" s="20"/>
      <c r="AG179" s="20"/>
      <c r="AH179" s="20"/>
      <c r="AI179" s="20"/>
      <c r="AJ179" s="20"/>
      <c r="AK179" s="29"/>
    </row>
    <row r="180" spans="20:37">
      <c r="T180" s="115"/>
      <c r="U180" s="115"/>
      <c r="V180" s="115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115"/>
      <c r="U181" s="115"/>
      <c r="V181" s="115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15"/>
      <c r="U182" s="115"/>
      <c r="V182" s="115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15"/>
      <c r="U183" s="115"/>
      <c r="V183" s="115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17"/>
      <c r="U184" s="117"/>
      <c r="V184" s="11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9"/>
    </row>
    <row r="185" spans="20:37"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</sheetData>
  <sheetProtection password="CE28" sheet="1" objects="1" scenarios="1" selectLockedCells="1" selectUnlockedCells="1"/>
  <mergeCells count="223">
    <mergeCell ref="B43:H43"/>
    <mergeCell ref="B40:H40"/>
    <mergeCell ref="B45:H45"/>
    <mergeCell ref="J43:K43"/>
    <mergeCell ref="M33:N33"/>
    <mergeCell ref="J31:K31"/>
    <mergeCell ref="O25:P25"/>
    <mergeCell ref="J39:K39"/>
    <mergeCell ref="J35:K35"/>
    <mergeCell ref="J36:K36"/>
    <mergeCell ref="B42:H42"/>
    <mergeCell ref="T84:V84"/>
    <mergeCell ref="M28:P28"/>
    <mergeCell ref="J28:K28"/>
    <mergeCell ref="M31:P31"/>
    <mergeCell ref="J45:K45"/>
    <mergeCell ref="J44:K44"/>
    <mergeCell ref="A55:K55"/>
    <mergeCell ref="A48:K48"/>
    <mergeCell ref="A50:K50"/>
    <mergeCell ref="A52:K52"/>
    <mergeCell ref="A53:K53"/>
    <mergeCell ref="J40:K40"/>
    <mergeCell ref="M40:P40"/>
    <mergeCell ref="T52:V52"/>
    <mergeCell ref="T68:V68"/>
    <mergeCell ref="T53:V53"/>
    <mergeCell ref="M44:P44"/>
    <mergeCell ref="B29:G29"/>
    <mergeCell ref="M19:N19"/>
    <mergeCell ref="B27:H27"/>
    <mergeCell ref="B28:H28"/>
    <mergeCell ref="M20:N21"/>
    <mergeCell ref="M22:N22"/>
    <mergeCell ref="J27:K27"/>
    <mergeCell ref="O22:P22"/>
    <mergeCell ref="J30:K30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1:K11"/>
    <mergeCell ref="F10:G11"/>
    <mergeCell ref="A10:E11"/>
    <mergeCell ref="K7:L7"/>
    <mergeCell ref="J23:K23"/>
    <mergeCell ref="I10:AA10"/>
    <mergeCell ref="A18:A21"/>
    <mergeCell ref="O19:P19"/>
    <mergeCell ref="T163:V163"/>
    <mergeCell ref="T164:V164"/>
    <mergeCell ref="T165:V165"/>
    <mergeCell ref="T166:V166"/>
    <mergeCell ref="T158:V158"/>
    <mergeCell ref="T159:V159"/>
    <mergeCell ref="T160:V160"/>
    <mergeCell ref="T156:V156"/>
    <mergeCell ref="T157:V157"/>
    <mergeCell ref="T136:V136"/>
    <mergeCell ref="T139:V139"/>
    <mergeCell ref="T140:V140"/>
    <mergeCell ref="T141:V141"/>
    <mergeCell ref="T142:V142"/>
    <mergeCell ref="T143:V143"/>
    <mergeCell ref="T144:V144"/>
    <mergeCell ref="T145:V145"/>
    <mergeCell ref="T146:V146"/>
    <mergeCell ref="T155:V155"/>
    <mergeCell ref="T56:V56"/>
    <mergeCell ref="M39:P39"/>
    <mergeCell ref="T130:V130"/>
    <mergeCell ref="T167:V167"/>
    <mergeCell ref="T168:V168"/>
    <mergeCell ref="T184:V184"/>
    <mergeCell ref="T169:V169"/>
    <mergeCell ref="T170:V170"/>
    <mergeCell ref="T171:V171"/>
    <mergeCell ref="T172:V172"/>
    <mergeCell ref="T175:V175"/>
    <mergeCell ref="T176:V176"/>
    <mergeCell ref="T177:V177"/>
    <mergeCell ref="T178:V178"/>
    <mergeCell ref="T179:V179"/>
    <mergeCell ref="T181:V181"/>
    <mergeCell ref="T182:V182"/>
    <mergeCell ref="T183:V183"/>
    <mergeCell ref="T180:V180"/>
    <mergeCell ref="T96:V96"/>
    <mergeCell ref="T147:V147"/>
    <mergeCell ref="T148:V148"/>
    <mergeCell ref="T151:V151"/>
    <mergeCell ref="T152:V152"/>
    <mergeCell ref="T153:V153"/>
    <mergeCell ref="T154:V154"/>
    <mergeCell ref="T65:V65"/>
    <mergeCell ref="T89:V89"/>
    <mergeCell ref="T92:V92"/>
    <mergeCell ref="T133:V133"/>
    <mergeCell ref="T134:V134"/>
    <mergeCell ref="T135:V135"/>
    <mergeCell ref="T113:V113"/>
    <mergeCell ref="T117:V117"/>
    <mergeCell ref="T118:V118"/>
    <mergeCell ref="T120:V120"/>
    <mergeCell ref="T119:V119"/>
    <mergeCell ref="T121:V121"/>
    <mergeCell ref="T122:V122"/>
    <mergeCell ref="T116:V116"/>
    <mergeCell ref="T114:V114"/>
    <mergeCell ref="T115:V115"/>
    <mergeCell ref="T129:V129"/>
    <mergeCell ref="T83:V83"/>
    <mergeCell ref="T131:V131"/>
    <mergeCell ref="T132:V132"/>
    <mergeCell ref="T127:V127"/>
    <mergeCell ref="T128:V128"/>
    <mergeCell ref="T76:V76"/>
    <mergeCell ref="T77:V77"/>
    <mergeCell ref="T63:V63"/>
    <mergeCell ref="Q20:Q21"/>
    <mergeCell ref="R20:R21"/>
    <mergeCell ref="S20:S21"/>
    <mergeCell ref="T49:V49"/>
    <mergeCell ref="T50:V50"/>
    <mergeCell ref="T51:V51"/>
    <mergeCell ref="T48:V48"/>
    <mergeCell ref="T64:V64"/>
    <mergeCell ref="T57:V57"/>
    <mergeCell ref="T58:V58"/>
    <mergeCell ref="T59:V59"/>
    <mergeCell ref="T60:V60"/>
    <mergeCell ref="T61:V61"/>
    <mergeCell ref="T62:V62"/>
    <mergeCell ref="T100:V100"/>
    <mergeCell ref="T101:V101"/>
    <mergeCell ref="T97:V97"/>
    <mergeCell ref="T98:V98"/>
    <mergeCell ref="T99:V99"/>
    <mergeCell ref="T88:V88"/>
    <mergeCell ref="M12:P12"/>
    <mergeCell ref="T69:V69"/>
    <mergeCell ref="T70:V70"/>
    <mergeCell ref="T71:V71"/>
    <mergeCell ref="T94:V94"/>
    <mergeCell ref="T95:V95"/>
    <mergeCell ref="T72:V72"/>
    <mergeCell ref="T73:V73"/>
    <mergeCell ref="T74:V74"/>
    <mergeCell ref="T75:V75"/>
    <mergeCell ref="T93:V93"/>
    <mergeCell ref="T85:V85"/>
    <mergeCell ref="T86:V86"/>
    <mergeCell ref="T87:V87"/>
    <mergeCell ref="T80:V80"/>
    <mergeCell ref="T81:V81"/>
    <mergeCell ref="T82:V82"/>
    <mergeCell ref="A47:AA47"/>
    <mergeCell ref="B44:G44"/>
    <mergeCell ref="N46:S46"/>
    <mergeCell ref="J42:K42"/>
    <mergeCell ref="M43:P43"/>
    <mergeCell ref="B35:H35"/>
    <mergeCell ref="B36:H36"/>
    <mergeCell ref="W33:X33"/>
    <mergeCell ref="T33:U33"/>
    <mergeCell ref="B41:H41"/>
    <mergeCell ref="J41:K41"/>
    <mergeCell ref="O33:P33"/>
    <mergeCell ref="P20:P21"/>
    <mergeCell ref="O20:O21"/>
    <mergeCell ref="M37:P37"/>
    <mergeCell ref="B38:H38"/>
    <mergeCell ref="O38:P38"/>
    <mergeCell ref="M35:P35"/>
    <mergeCell ref="J33:K33"/>
    <mergeCell ref="J34:K34"/>
    <mergeCell ref="B34:H34"/>
    <mergeCell ref="J25:K25"/>
    <mergeCell ref="B30:G30"/>
    <mergeCell ref="B37:H37"/>
    <mergeCell ref="M34:P34"/>
    <mergeCell ref="M29:P29"/>
    <mergeCell ref="M30:P30"/>
    <mergeCell ref="B32:G32"/>
    <mergeCell ref="M32:P32"/>
    <mergeCell ref="J37:K37"/>
    <mergeCell ref="J38:K38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M36:P36"/>
    <mergeCell ref="M13:P13"/>
    <mergeCell ref="J12:K12"/>
    <mergeCell ref="J13:K13"/>
    <mergeCell ref="J14:K14"/>
    <mergeCell ref="J32:K32"/>
    <mergeCell ref="J29:K29"/>
    <mergeCell ref="F15:G16"/>
  </mergeCells>
  <printOptions horizontalCentered="1"/>
  <pageMargins left="0" right="0" top="0.39370078740157483" bottom="1.1811023622047245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2012-03-06T02:59:55Z</dcterms:modified>
</cp:coreProperties>
</file>