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definedNames>
    <definedName name="_xlnm.Print_Area" localSheetId="0">'5 этажные с мусоропроводом'!$A$1:$Z$55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45"/>
  <c r="J14"/>
  <c r="J13"/>
  <c r="T44"/>
  <c r="U44"/>
  <c r="J44"/>
  <c r="L14"/>
  <c r="L13"/>
  <c r="I14"/>
  <c r="I13"/>
  <c r="R13"/>
  <c r="R12"/>
  <c r="M20"/>
  <c r="J40"/>
  <c r="J45"/>
  <c r="Q41"/>
  <c r="R25"/>
  <c r="F15" l="1"/>
  <c r="J25"/>
  <c r="W36"/>
  <c r="I44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l="1"/>
  <c r="R41"/>
  <c r="I38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<sst xmlns="http://schemas.openxmlformats.org/spreadsheetml/2006/main" count="75" uniqueCount="73">
  <si>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</si>
  <si>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</si>
  <si>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</si>
  <si>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</si>
  <si>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</si>
  <si>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</si>
  <si>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</si>
  <si>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</si>
  <si>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</si>
  <si>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</si>
  <si>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</si>
  <si>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</si>
  <si>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</si>
  <si>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</si>
  <si>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</si>
  <si>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</si>
  <si>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</si>
  <si>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</si>
  <si>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</si>
  <si>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</si>
  <si>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</si>
  <si>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</si>
  <si>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</si>
  <si>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</si>
  <si>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</si>
  <si>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</si>
  <si>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</si>
  <si>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</si>
  <si>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</si>
  <si>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</si>
  <si>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</si>
  <si>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</si>
  <si>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</si>
  <si>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</si>
  <si>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</si>
  <si>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</si>
  <si>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</si>
  <si>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</si>
  <si>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</si>
  <si>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</si>
  <si>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</si>
  <si>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</si>
  <si>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</si>
  <si>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</si>
  <si>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</si>
  <si>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</si>
  <si>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</si>
  <si>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</si>
  <si>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</si>
  <si>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</si>
  <si>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</si>
  <si>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</si>
  <si>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</si>
  <si>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</si>
  <si>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</si>
  <si>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</si>
  <si>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</si>
  <si>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</si>
  <si>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</si>
  <si>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t xml:space="preserve"> по договору управления многоквартирным домом  за 2011г.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</si>
  <si>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Мира, д. №4</t>
    </r>
  </si>
  <si>
    <t>Ремонт кровли - 250,0 м2</t>
  </si>
  <si>
    <t>Устройство бетонной отмостки - 2,17 м3</t>
  </si>
  <si>
    <t>Спиливание деревьев - 1ед.</t>
  </si>
  <si>
    <t>7.1</t>
  </si>
  <si>
    <t>Ремонт фасада</t>
  </si>
  <si>
    <t>5.1</t>
  </si>
  <si>
    <t>5.2</t>
  </si>
  <si>
    <t>5.3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</si>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</sst>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8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zoomScaleNormal="40" zoomScaleSheetLayoutView="100" workbookViewId="0">
      <selection activeCell="F13" sqref="F13:G13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82" t="s">
        <v>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26">
      <c r="A2" s="82" t="s">
        <v>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26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41" t="s">
        <v>15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41"/>
    </row>
    <row r="5" spans="1:26">
      <c r="A5" s="1" t="s">
        <v>60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26">
      <c r="A7" s="143" t="s">
        <v>11</v>
      </c>
      <c r="B7" s="143"/>
      <c r="C7" s="143"/>
      <c r="D7" s="143"/>
      <c r="E7" s="32">
        <v>6551.1</v>
      </c>
      <c r="F7" s="2" t="s">
        <v>12</v>
      </c>
      <c r="G7" s="3"/>
      <c r="H7" s="3"/>
      <c r="I7" s="21" t="s">
        <v>13</v>
      </c>
      <c r="J7" s="42">
        <v>138</v>
      </c>
      <c r="K7" s="134" t="s">
        <v>14</v>
      </c>
      <c r="L7" s="134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28"/>
      <c r="B10" s="129"/>
      <c r="C10" s="129"/>
      <c r="D10" s="129"/>
      <c r="E10" s="130"/>
      <c r="F10" s="124" t="s">
        <v>36</v>
      </c>
      <c r="G10" s="125"/>
      <c r="H10" s="21"/>
      <c r="I10" s="70" t="s">
        <v>52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5.5" customHeight="1">
      <c r="A11" s="131"/>
      <c r="B11" s="132"/>
      <c r="C11" s="132"/>
      <c r="D11" s="132"/>
      <c r="E11" s="133"/>
      <c r="F11" s="126"/>
      <c r="G11" s="127"/>
      <c r="H11" s="15"/>
      <c r="I11" s="68" t="s">
        <v>53</v>
      </c>
      <c r="J11" s="123" t="s">
        <v>28</v>
      </c>
      <c r="K11" s="123"/>
      <c r="L11" s="68" t="s">
        <v>20</v>
      </c>
      <c r="Z11" s="69" t="s">
        <v>18</v>
      </c>
    </row>
    <row r="12" spans="1:26" ht="26.25" customHeight="1">
      <c r="A12" s="146" t="s">
        <v>69</v>
      </c>
      <c r="B12" s="147"/>
      <c r="C12" s="147"/>
      <c r="D12" s="147"/>
      <c r="E12" s="148"/>
      <c r="F12" s="144">
        <v>234405.1</v>
      </c>
      <c r="G12" s="145"/>
      <c r="H12" s="15"/>
      <c r="I12" s="43"/>
      <c r="J12" s="116"/>
      <c r="K12" s="116"/>
      <c r="L12" s="43"/>
      <c r="M12" s="115"/>
      <c r="N12" s="115"/>
      <c r="O12" s="115"/>
      <c r="P12" s="115"/>
      <c r="Q12" s="50"/>
      <c r="R12" s="62">
        <f>859066.03+188462.41</f>
        <v>1047528.4400000001</v>
      </c>
      <c r="Z12" s="66"/>
    </row>
    <row r="13" spans="1:26" ht="15" customHeight="1">
      <c r="A13" s="146" t="s">
        <v>21</v>
      </c>
      <c r="B13" s="147"/>
      <c r="C13" s="147"/>
      <c r="D13" s="147"/>
      <c r="E13" s="148"/>
      <c r="F13" s="144">
        <f>I13+J13+L13+Z13</f>
        <v>3401567.1</v>
      </c>
      <c r="G13" s="145"/>
      <c r="H13" s="15"/>
      <c r="I13" s="44">
        <f>M20</f>
        <v>1041190.4199999999</v>
      </c>
      <c r="J13" s="117">
        <f>T44</f>
        <v>2105447.3400000003</v>
      </c>
      <c r="K13" s="70"/>
      <c r="L13" s="44">
        <f>40442.08+202007.26</f>
        <v>242449.34000000003</v>
      </c>
      <c r="M13" s="84"/>
      <c r="N13" s="84"/>
      <c r="O13" s="84"/>
      <c r="P13" s="84"/>
      <c r="Q13" s="50"/>
      <c r="R13" s="65">
        <f>R12*R40/100</f>
        <v>135673.86421686749</v>
      </c>
      <c r="Z13" s="67">
        <f>I44</f>
        <v>12480</v>
      </c>
    </row>
    <row r="14" spans="1:26" ht="14.25" customHeight="1">
      <c r="A14" s="146" t="s">
        <v>70</v>
      </c>
      <c r="B14" s="147"/>
      <c r="C14" s="147"/>
      <c r="D14" s="147"/>
      <c r="E14" s="148"/>
      <c r="F14" s="144">
        <f>I14+J14+L14+Z14</f>
        <v>3436318.9181325301</v>
      </c>
      <c r="G14" s="145"/>
      <c r="H14" s="15"/>
      <c r="I14" s="44">
        <f>J23+J31+J32+J33+R13</f>
        <v>1042011.3081325301</v>
      </c>
      <c r="J14" s="117">
        <f>U44</f>
        <v>2137267.9</v>
      </c>
      <c r="K14" s="70"/>
      <c r="L14" s="44">
        <f>45601.01+198958.7</f>
        <v>244559.71000000002</v>
      </c>
      <c r="M14" s="84"/>
      <c r="N14" s="84"/>
      <c r="O14" s="84"/>
      <c r="P14" s="84"/>
      <c r="Q14" s="50"/>
      <c r="R14" s="1"/>
      <c r="S14" s="31"/>
      <c r="Z14" s="67">
        <f>Z13</f>
        <v>12480</v>
      </c>
    </row>
    <row r="15" spans="1:26" ht="15" customHeight="1">
      <c r="A15" s="85" t="s">
        <v>71</v>
      </c>
      <c r="B15" s="86"/>
      <c r="C15" s="86"/>
      <c r="D15" s="86"/>
      <c r="E15" s="87"/>
      <c r="F15" s="111">
        <f>F12+F13-F14</f>
        <v>199653.28186747013</v>
      </c>
      <c r="G15" s="112"/>
      <c r="H15" s="15"/>
      <c r="M15" s="84"/>
      <c r="N15" s="84"/>
      <c r="O15" s="84"/>
      <c r="P15" s="84"/>
      <c r="Q15" s="51"/>
      <c r="R15" s="1"/>
    </row>
    <row r="16" spans="1:26" ht="9" customHeight="1">
      <c r="A16" s="88"/>
      <c r="B16" s="89"/>
      <c r="C16" s="89"/>
      <c r="D16" s="89"/>
      <c r="E16" s="90"/>
      <c r="F16" s="113"/>
      <c r="G16" s="114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5" customHeight="1">
      <c r="A18" s="140" t="s">
        <v>0</v>
      </c>
      <c r="B18" s="142" t="s">
        <v>1</v>
      </c>
      <c r="C18" s="142"/>
      <c r="D18" s="142"/>
      <c r="E18" s="142"/>
      <c r="F18" s="142"/>
      <c r="G18" s="142"/>
      <c r="H18" s="142"/>
      <c r="I18" s="149" t="s">
        <v>37</v>
      </c>
      <c r="J18" s="149"/>
      <c r="K18" s="149"/>
      <c r="L18" s="16"/>
      <c r="M18" s="103"/>
      <c r="N18" s="104"/>
      <c r="O18" s="105"/>
      <c r="P18" s="106"/>
    </row>
    <row r="19" spans="1:19" ht="12" customHeight="1">
      <c r="A19" s="140"/>
      <c r="B19" s="142"/>
      <c r="C19" s="142"/>
      <c r="D19" s="142"/>
      <c r="E19" s="142"/>
      <c r="F19" s="142"/>
      <c r="G19" s="142"/>
      <c r="H19" s="142"/>
      <c r="I19" s="140" t="s">
        <v>40</v>
      </c>
      <c r="J19" s="140" t="s">
        <v>38</v>
      </c>
      <c r="K19" s="140"/>
      <c r="L19" s="16"/>
      <c r="M19" s="107">
        <f>I23+I31+I32+I33+I40</f>
        <v>1041190.4199999999</v>
      </c>
      <c r="N19" s="108"/>
      <c r="O19" s="153"/>
      <c r="P19" s="153"/>
    </row>
    <row r="20" spans="1:19" ht="8.25" customHeight="1">
      <c r="A20" s="140"/>
      <c r="B20" s="142"/>
      <c r="C20" s="142"/>
      <c r="D20" s="142"/>
      <c r="E20" s="142"/>
      <c r="F20" s="142"/>
      <c r="G20" s="142"/>
      <c r="H20" s="142"/>
      <c r="I20" s="140"/>
      <c r="J20" s="140"/>
      <c r="K20" s="140"/>
      <c r="L20" s="16"/>
      <c r="M20" s="118">
        <f>173675.82+867514.6</f>
        <v>1041190.4199999999</v>
      </c>
      <c r="N20" s="118"/>
      <c r="O20" s="152"/>
      <c r="P20" s="151">
        <f>M20-M19</f>
        <v>0</v>
      </c>
      <c r="Q20" s="79" t="s">
        <v>55</v>
      </c>
      <c r="R20" s="79" t="s">
        <v>56</v>
      </c>
      <c r="S20" s="138"/>
    </row>
    <row r="21" spans="1:19" ht="12.75" customHeight="1">
      <c r="A21" s="140"/>
      <c r="B21" s="142"/>
      <c r="C21" s="142"/>
      <c r="D21" s="142"/>
      <c r="E21" s="142"/>
      <c r="F21" s="142"/>
      <c r="G21" s="142"/>
      <c r="H21" s="142"/>
      <c r="I21" s="140"/>
      <c r="J21" s="140"/>
      <c r="K21" s="140"/>
      <c r="L21" s="16"/>
      <c r="M21" s="118"/>
      <c r="N21" s="118"/>
      <c r="O21" s="152"/>
      <c r="P21" s="152"/>
      <c r="Q21" s="79"/>
      <c r="R21" s="79"/>
      <c r="S21" s="138"/>
    </row>
    <row r="22" spans="1:19" ht="19.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7"/>
      <c r="M22" s="119"/>
      <c r="N22" s="120"/>
      <c r="O22" s="162"/>
      <c r="P22" s="162"/>
      <c r="Q22" s="54">
        <v>13.28</v>
      </c>
      <c r="R22" s="54">
        <v>100</v>
      </c>
      <c r="S22" s="52"/>
    </row>
    <row r="23" spans="1:19" ht="15.75" customHeight="1">
      <c r="A23" s="4">
        <v>1</v>
      </c>
      <c r="B23" s="97" t="s">
        <v>10</v>
      </c>
      <c r="C23" s="98"/>
      <c r="D23" s="98"/>
      <c r="E23" s="98"/>
      <c r="F23" s="98"/>
      <c r="G23" s="98"/>
      <c r="H23" s="99"/>
      <c r="I23" s="11">
        <f>I24+I25+I26+I27+I28+I29+I30</f>
        <v>382606.1181927711</v>
      </c>
      <c r="J23" s="121">
        <f>J24+J25+J26+J27+J28+J29+J30</f>
        <v>382606.1181927711</v>
      </c>
      <c r="K23" s="122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00" t="s">
        <v>22</v>
      </c>
      <c r="C24" s="101"/>
      <c r="D24" s="101"/>
      <c r="E24" s="101"/>
      <c r="F24" s="101"/>
      <c r="G24" s="101"/>
      <c r="H24" s="102"/>
      <c r="I24" s="12">
        <f t="shared" ref="I24:I39" si="0">J24</f>
        <v>136421.03394578313</v>
      </c>
      <c r="J24" s="75">
        <f>M20*R24/100</f>
        <v>136421.03394578313</v>
      </c>
      <c r="K24" s="76"/>
      <c r="L24" s="20"/>
      <c r="M24" s="80">
        <v>1.74</v>
      </c>
      <c r="N24" s="81"/>
      <c r="O24" s="81"/>
      <c r="P24" s="81"/>
      <c r="Q24" s="54">
        <v>1.74</v>
      </c>
      <c r="R24" s="53">
        <f>Q24*R22/Q22</f>
        <v>13.102409638554217</v>
      </c>
      <c r="S24" s="31"/>
    </row>
    <row r="25" spans="1:19" ht="13.5" customHeight="1">
      <c r="A25" s="5" t="s">
        <v>3</v>
      </c>
      <c r="B25" s="100" t="s">
        <v>7</v>
      </c>
      <c r="C25" s="101"/>
      <c r="D25" s="101"/>
      <c r="E25" s="101"/>
      <c r="F25" s="101"/>
      <c r="G25" s="101"/>
      <c r="H25" s="102"/>
      <c r="I25" s="12">
        <f t="shared" si="0"/>
        <v>83107.066656626514</v>
      </c>
      <c r="J25" s="75">
        <f>M20*R25/100</f>
        <v>83107.066656626514</v>
      </c>
      <c r="K25" s="76"/>
      <c r="L25" s="20"/>
      <c r="M25" s="37"/>
      <c r="N25" s="37">
        <v>1.06</v>
      </c>
      <c r="O25" s="80">
        <v>0.56000000000000005</v>
      </c>
      <c r="P25" s="81"/>
      <c r="Q25" s="54">
        <v>1.06</v>
      </c>
      <c r="R25" s="53">
        <f>Q25*R22/Q22</f>
        <v>7.9819277108433742</v>
      </c>
      <c r="S25" s="31"/>
    </row>
    <row r="26" spans="1:19" ht="15" customHeight="1">
      <c r="A26" s="5" t="s">
        <v>4</v>
      </c>
      <c r="B26" s="72" t="s">
        <v>23</v>
      </c>
      <c r="C26" s="73"/>
      <c r="D26" s="73"/>
      <c r="E26" s="73"/>
      <c r="F26" s="73"/>
      <c r="G26" s="73"/>
      <c r="H26" s="74"/>
      <c r="I26" s="12">
        <f t="shared" si="0"/>
        <v>0</v>
      </c>
      <c r="J26" s="109">
        <v>0</v>
      </c>
      <c r="K26" s="110"/>
      <c r="L26" s="18"/>
      <c r="M26" s="36"/>
      <c r="N26" s="36"/>
      <c r="O26" s="36"/>
      <c r="P26" s="38">
        <v>2.61</v>
      </c>
      <c r="Q26" s="54"/>
      <c r="R26" s="53"/>
      <c r="S26" s="31"/>
    </row>
    <row r="27" spans="1:19" ht="15" customHeight="1">
      <c r="A27" s="5" t="s">
        <v>5</v>
      </c>
      <c r="B27" s="72" t="s">
        <v>8</v>
      </c>
      <c r="C27" s="73"/>
      <c r="D27" s="73"/>
      <c r="E27" s="73"/>
      <c r="F27" s="73"/>
      <c r="G27" s="73"/>
      <c r="H27" s="74"/>
      <c r="I27" s="12">
        <f t="shared" si="0"/>
        <v>79970.950933734945</v>
      </c>
      <c r="J27" s="109">
        <f>M20*R27/100</f>
        <v>79970.950933734945</v>
      </c>
      <c r="K27" s="110"/>
      <c r="L27" s="18"/>
      <c r="M27" s="80">
        <v>1.02</v>
      </c>
      <c r="N27" s="81"/>
      <c r="O27" s="81"/>
      <c r="P27" s="81"/>
      <c r="Q27" s="54">
        <v>1.02</v>
      </c>
      <c r="R27" s="53">
        <f>Q27*R22/Q22</f>
        <v>7.6807228915662655</v>
      </c>
      <c r="S27" s="31"/>
    </row>
    <row r="28" spans="1:19" ht="14.25" customHeight="1">
      <c r="A28" s="5" t="s">
        <v>6</v>
      </c>
      <c r="B28" s="72" t="s">
        <v>45</v>
      </c>
      <c r="C28" s="73"/>
      <c r="D28" s="73"/>
      <c r="E28" s="73"/>
      <c r="F28" s="73"/>
      <c r="G28" s="73"/>
      <c r="H28" s="74"/>
      <c r="I28" s="35">
        <f t="shared" si="0"/>
        <v>10192.37609939759</v>
      </c>
      <c r="J28" s="109">
        <f>R28*M20/100</f>
        <v>10192.37609939759</v>
      </c>
      <c r="K28" s="110"/>
      <c r="L28" s="18"/>
      <c r="M28" s="80">
        <v>0.13</v>
      </c>
      <c r="N28" s="81"/>
      <c r="O28" s="81"/>
      <c r="P28" s="81"/>
      <c r="Q28" s="54">
        <v>0.13</v>
      </c>
      <c r="R28" s="53">
        <f>Q28*R22/Q22</f>
        <v>0.97891566265060248</v>
      </c>
      <c r="S28" s="31"/>
    </row>
    <row r="29" spans="1:19" ht="15" customHeight="1">
      <c r="A29" s="5" t="s">
        <v>43</v>
      </c>
      <c r="B29" s="72" t="s">
        <v>46</v>
      </c>
      <c r="C29" s="73"/>
      <c r="D29" s="73"/>
      <c r="E29" s="73"/>
      <c r="F29" s="73"/>
      <c r="G29" s="73"/>
      <c r="H29" s="34"/>
      <c r="I29" s="35">
        <f t="shared" si="0"/>
        <v>58802.169804216865</v>
      </c>
      <c r="J29" s="109">
        <f>R29*M20/100</f>
        <v>58802.169804216865</v>
      </c>
      <c r="K29" s="110"/>
      <c r="L29" s="18"/>
      <c r="M29" s="80">
        <v>0.75</v>
      </c>
      <c r="N29" s="81"/>
      <c r="O29" s="81"/>
      <c r="P29" s="81"/>
      <c r="Q29" s="54">
        <v>0.75</v>
      </c>
      <c r="R29" s="53">
        <f>Q29*R22/Q22</f>
        <v>5.6475903614457836</v>
      </c>
      <c r="S29" s="31"/>
    </row>
    <row r="30" spans="1:19" ht="15" customHeight="1">
      <c r="A30" s="5" t="s">
        <v>44</v>
      </c>
      <c r="B30" s="72" t="s">
        <v>47</v>
      </c>
      <c r="C30" s="73"/>
      <c r="D30" s="73"/>
      <c r="E30" s="73"/>
      <c r="F30" s="73"/>
      <c r="G30" s="73"/>
      <c r="H30" s="34"/>
      <c r="I30" s="35">
        <f t="shared" si="0"/>
        <v>14112.520753012048</v>
      </c>
      <c r="J30" s="109">
        <f>M20*R30/100</f>
        <v>14112.520753012048</v>
      </c>
      <c r="K30" s="110"/>
      <c r="L30" s="18"/>
      <c r="M30" s="80">
        <v>0.18</v>
      </c>
      <c r="N30" s="81"/>
      <c r="O30" s="81"/>
      <c r="P30" s="81"/>
      <c r="Q30" s="54">
        <v>0.18</v>
      </c>
      <c r="R30" s="53">
        <f>Q30*R22/Q22</f>
        <v>1.3554216867469879</v>
      </c>
      <c r="S30" s="31"/>
    </row>
    <row r="31" spans="1:19" ht="14.25" customHeight="1">
      <c r="A31" s="4">
        <v>2</v>
      </c>
      <c r="B31" s="91" t="s">
        <v>19</v>
      </c>
      <c r="C31" s="92"/>
      <c r="D31" s="92"/>
      <c r="E31" s="92"/>
      <c r="F31" s="92"/>
      <c r="G31" s="92"/>
      <c r="H31" s="93"/>
      <c r="I31" s="11">
        <f t="shared" si="0"/>
        <v>108195.99243975904</v>
      </c>
      <c r="J31" s="121">
        <f>M20*R31/100</f>
        <v>108195.99243975904</v>
      </c>
      <c r="K31" s="122"/>
      <c r="L31" s="19"/>
      <c r="M31" s="80">
        <v>1.38</v>
      </c>
      <c r="N31" s="81"/>
      <c r="O31" s="81"/>
      <c r="P31" s="81"/>
      <c r="Q31" s="54">
        <v>1.38</v>
      </c>
      <c r="R31" s="53">
        <f>Q31*R22/Q22</f>
        <v>10.391566265060241</v>
      </c>
      <c r="S31" s="31"/>
    </row>
    <row r="32" spans="1:19" ht="14.25" customHeight="1">
      <c r="A32" s="4">
        <v>3</v>
      </c>
      <c r="B32" s="91" t="s">
        <v>48</v>
      </c>
      <c r="C32" s="92"/>
      <c r="D32" s="92"/>
      <c r="E32" s="92"/>
      <c r="F32" s="92"/>
      <c r="G32" s="92"/>
      <c r="H32" s="33"/>
      <c r="I32" s="11">
        <f t="shared" si="0"/>
        <v>72130.661626506015</v>
      </c>
      <c r="J32" s="121">
        <f>M20*R32/100</f>
        <v>72130.661626506015</v>
      </c>
      <c r="K32" s="122"/>
      <c r="L32" s="19"/>
      <c r="M32" s="80">
        <v>0.92</v>
      </c>
      <c r="N32" s="81"/>
      <c r="O32" s="81"/>
      <c r="P32" s="81"/>
      <c r="Q32" s="54">
        <v>0.92</v>
      </c>
      <c r="R32" s="53">
        <f>Q32*R22/Q22</f>
        <v>6.927710843373494</v>
      </c>
      <c r="S32" s="31"/>
    </row>
    <row r="33" spans="1:24" ht="26.25" customHeight="1">
      <c r="A33" s="6">
        <v>4</v>
      </c>
      <c r="B33" s="94" t="s">
        <v>29</v>
      </c>
      <c r="C33" s="95"/>
      <c r="D33" s="95"/>
      <c r="E33" s="95"/>
      <c r="F33" s="95"/>
      <c r="G33" s="95"/>
      <c r="H33" s="96"/>
      <c r="I33" s="11">
        <f t="shared" si="0"/>
        <v>343404.67165662651</v>
      </c>
      <c r="J33" s="121">
        <f>J34+J35+J36+J37+J38+J39</f>
        <v>343404.67165662651</v>
      </c>
      <c r="K33" s="122"/>
      <c r="L33" s="19"/>
      <c r="M33" s="80">
        <v>4.38</v>
      </c>
      <c r="N33" s="163"/>
      <c r="O33" s="80">
        <v>5.72</v>
      </c>
      <c r="P33" s="81"/>
      <c r="Q33" s="54"/>
      <c r="R33" s="53"/>
      <c r="S33" s="31"/>
      <c r="T33" s="79" t="s">
        <v>57</v>
      </c>
      <c r="U33" s="79"/>
      <c r="W33" s="77" t="s">
        <v>58</v>
      </c>
      <c r="X33" s="78"/>
    </row>
    <row r="34" spans="1:24" ht="15" customHeight="1">
      <c r="A34" s="5" t="s">
        <v>25</v>
      </c>
      <c r="B34" s="72" t="s">
        <v>30</v>
      </c>
      <c r="C34" s="73"/>
      <c r="D34" s="73"/>
      <c r="E34" s="73"/>
      <c r="F34" s="73"/>
      <c r="G34" s="73"/>
      <c r="H34" s="74"/>
      <c r="I34" s="12">
        <f t="shared" si="0"/>
        <v>50961.880496987949</v>
      </c>
      <c r="J34" s="75">
        <f>M20*R34/100</f>
        <v>50961.880496987949</v>
      </c>
      <c r="K34" s="76"/>
      <c r="L34" s="20"/>
      <c r="M34" s="80">
        <v>0.65</v>
      </c>
      <c r="N34" s="81"/>
      <c r="O34" s="81"/>
      <c r="P34" s="81"/>
      <c r="Q34" s="53">
        <v>0.65</v>
      </c>
      <c r="R34" s="53">
        <f>Q34*R22/Q22</f>
        <v>4.8945783132530121</v>
      </c>
      <c r="S34" s="31"/>
      <c r="T34" s="45">
        <v>176683.74</v>
      </c>
      <c r="U34" s="45">
        <v>221695.77</v>
      </c>
      <c r="W34" s="45">
        <v>10400</v>
      </c>
      <c r="X34" s="45">
        <v>10616.32</v>
      </c>
    </row>
    <row r="35" spans="1:24" ht="13.5" customHeight="1">
      <c r="A35" s="5" t="s">
        <v>41</v>
      </c>
      <c r="B35" s="72" t="s">
        <v>31</v>
      </c>
      <c r="C35" s="73"/>
      <c r="D35" s="73"/>
      <c r="E35" s="73"/>
      <c r="F35" s="73"/>
      <c r="G35" s="73"/>
      <c r="H35" s="74"/>
      <c r="I35" s="12">
        <f t="shared" si="0"/>
        <v>60370.227665662656</v>
      </c>
      <c r="J35" s="75">
        <f>M20*R35/100</f>
        <v>60370.227665662656</v>
      </c>
      <c r="K35" s="76"/>
      <c r="L35" s="20"/>
      <c r="M35" s="80">
        <v>0.77</v>
      </c>
      <c r="N35" s="81"/>
      <c r="O35" s="81"/>
      <c r="P35" s="81"/>
      <c r="Q35" s="53">
        <v>0.77</v>
      </c>
      <c r="R35" s="53">
        <f>Q35*R22/Q22</f>
        <v>5.7981927710843379</v>
      </c>
      <c r="S35" s="31"/>
      <c r="T35" s="45">
        <v>56356.99</v>
      </c>
      <c r="U35" s="45">
        <v>68373.34</v>
      </c>
      <c r="W35" s="45">
        <v>2080</v>
      </c>
      <c r="X35" s="45">
        <v>2408.71</v>
      </c>
    </row>
    <row r="36" spans="1:24" ht="17.25" customHeight="1">
      <c r="A36" s="5" t="s">
        <v>42</v>
      </c>
      <c r="B36" s="72" t="s">
        <v>32</v>
      </c>
      <c r="C36" s="73"/>
      <c r="D36" s="73"/>
      <c r="E36" s="73"/>
      <c r="F36" s="73"/>
      <c r="G36" s="73"/>
      <c r="H36" s="74"/>
      <c r="I36" s="12">
        <f t="shared" si="0"/>
        <v>52529.938358433734</v>
      </c>
      <c r="J36" s="75">
        <f>M20*R36/100</f>
        <v>52529.938358433734</v>
      </c>
      <c r="K36" s="76"/>
      <c r="L36" s="20"/>
      <c r="M36" s="80">
        <v>0.67</v>
      </c>
      <c r="N36" s="81"/>
      <c r="O36" s="81"/>
      <c r="P36" s="81"/>
      <c r="Q36" s="53">
        <v>0.67</v>
      </c>
      <c r="R36" s="53">
        <f>Q36*R22/Q22</f>
        <v>5.0451807228915664</v>
      </c>
      <c r="S36" s="31"/>
      <c r="T36" s="45">
        <v>27994.97</v>
      </c>
      <c r="U36" s="45">
        <v>36126.89</v>
      </c>
      <c r="W36" s="49">
        <f>SUM(W34:W35)</f>
        <v>12480</v>
      </c>
      <c r="X36" s="49">
        <f>SUM(X34:X35)</f>
        <v>13025.029999999999</v>
      </c>
    </row>
    <row r="37" spans="1:24" ht="17.25" customHeight="1">
      <c r="A37" s="5" t="s">
        <v>49</v>
      </c>
      <c r="B37" s="72" t="s">
        <v>33</v>
      </c>
      <c r="C37" s="73"/>
      <c r="D37" s="73"/>
      <c r="E37" s="73"/>
      <c r="F37" s="73"/>
      <c r="G37" s="73"/>
      <c r="H37" s="74"/>
      <c r="I37" s="12">
        <f t="shared" si="0"/>
        <v>35281.301882530119</v>
      </c>
      <c r="J37" s="75">
        <f>M20*R37/100</f>
        <v>35281.301882530119</v>
      </c>
      <c r="K37" s="76"/>
      <c r="L37" s="20"/>
      <c r="M37" s="80">
        <v>0.45</v>
      </c>
      <c r="N37" s="81"/>
      <c r="O37" s="81"/>
      <c r="P37" s="81"/>
      <c r="Q37" s="53">
        <v>0.45</v>
      </c>
      <c r="R37" s="53">
        <f>Q37*R22/Q22</f>
        <v>3.3885542168674698</v>
      </c>
      <c r="S37" s="31"/>
      <c r="T37" s="46">
        <v>53443.65</v>
      </c>
      <c r="U37" s="45">
        <v>67280.78</v>
      </c>
    </row>
    <row r="38" spans="1:24" ht="15" customHeight="1">
      <c r="A38" s="5" t="s">
        <v>50</v>
      </c>
      <c r="B38" s="72" t="s">
        <v>34</v>
      </c>
      <c r="C38" s="73"/>
      <c r="D38" s="73"/>
      <c r="E38" s="73"/>
      <c r="F38" s="73"/>
      <c r="G38" s="73"/>
      <c r="H38" s="74"/>
      <c r="I38" s="12">
        <f t="shared" si="0"/>
        <v>0</v>
      </c>
      <c r="J38" s="109">
        <v>0</v>
      </c>
      <c r="K38" s="110"/>
      <c r="L38" s="18"/>
      <c r="M38" s="36"/>
      <c r="N38" s="36"/>
      <c r="O38" s="80">
        <v>1.34</v>
      </c>
      <c r="P38" s="81"/>
      <c r="Q38" s="53"/>
      <c r="R38" s="53"/>
      <c r="S38" s="31"/>
      <c r="T38" s="45">
        <v>60052.43</v>
      </c>
      <c r="U38" s="45">
        <v>72004.539999999994</v>
      </c>
    </row>
    <row r="39" spans="1:24" ht="17.25" customHeight="1">
      <c r="A39" s="5" t="s">
        <v>51</v>
      </c>
      <c r="B39" s="72" t="s">
        <v>24</v>
      </c>
      <c r="C39" s="73"/>
      <c r="D39" s="73"/>
      <c r="E39" s="73"/>
      <c r="F39" s="73"/>
      <c r="G39" s="73"/>
      <c r="H39" s="74"/>
      <c r="I39" s="12">
        <f t="shared" si="0"/>
        <v>144261.32325301203</v>
      </c>
      <c r="J39" s="75">
        <f>M20*R39/100</f>
        <v>144261.32325301203</v>
      </c>
      <c r="K39" s="76"/>
      <c r="L39" s="20"/>
      <c r="M39" s="80">
        <v>1.84</v>
      </c>
      <c r="N39" s="81"/>
      <c r="O39" s="81"/>
      <c r="P39" s="81"/>
      <c r="Q39" s="56">
        <v>1.84</v>
      </c>
      <c r="R39" s="56">
        <f>Q39*R22/Q22</f>
        <v>13.855421686746988</v>
      </c>
      <c r="S39" s="31"/>
      <c r="T39" s="63">
        <v>793957.31</v>
      </c>
      <c r="U39" s="63">
        <v>772207.56</v>
      </c>
    </row>
    <row r="40" spans="1:24" ht="15" customHeight="1">
      <c r="A40" s="4">
        <v>5</v>
      </c>
      <c r="B40" s="94" t="s">
        <v>9</v>
      </c>
      <c r="C40" s="95"/>
      <c r="D40" s="95"/>
      <c r="E40" s="95"/>
      <c r="F40" s="95"/>
      <c r="G40" s="95"/>
      <c r="H40" s="96"/>
      <c r="I40" s="11">
        <f>M20*R40/100</f>
        <v>134852.97608433734</v>
      </c>
      <c r="J40" s="121">
        <f>J41+J42+J43</f>
        <v>195662.97</v>
      </c>
      <c r="K40" s="122"/>
      <c r="L40" s="19"/>
      <c r="M40" s="80">
        <v>1.72</v>
      </c>
      <c r="N40" s="81"/>
      <c r="O40" s="81"/>
      <c r="P40" s="81"/>
      <c r="Q40" s="53">
        <v>1.72</v>
      </c>
      <c r="R40" s="53">
        <f>Q40*R22/Q22</f>
        <v>12.951807228915664</v>
      </c>
      <c r="S40" s="31"/>
      <c r="T40" s="45">
        <v>241224.89</v>
      </c>
      <c r="U40" s="45">
        <v>228167.59</v>
      </c>
    </row>
    <row r="41" spans="1:24" ht="15" customHeight="1">
      <c r="A41" s="5" t="s">
        <v>66</v>
      </c>
      <c r="B41" s="72" t="s">
        <v>61</v>
      </c>
      <c r="C41" s="73"/>
      <c r="D41" s="73"/>
      <c r="E41" s="73"/>
      <c r="F41" s="73"/>
      <c r="G41" s="73"/>
      <c r="H41" s="74"/>
      <c r="I41" s="35"/>
      <c r="J41" s="75">
        <v>186793</v>
      </c>
      <c r="K41" s="76"/>
      <c r="L41" s="19"/>
      <c r="M41" s="47"/>
      <c r="N41" s="48"/>
      <c r="O41" s="48"/>
      <c r="P41" s="48"/>
      <c r="Q41" s="57">
        <f>SUM(Q24:Q40)</f>
        <v>13.28</v>
      </c>
      <c r="R41" s="57">
        <f>SUM(R24:R40)</f>
        <v>100.00000000000003</v>
      </c>
      <c r="S41" s="31"/>
      <c r="T41" s="45">
        <v>153334.1</v>
      </c>
      <c r="U41" s="45">
        <v>147591.4</v>
      </c>
    </row>
    <row r="42" spans="1:24" ht="15" customHeight="1">
      <c r="A42" s="5" t="s">
        <v>67</v>
      </c>
      <c r="B42" s="72" t="s">
        <v>62</v>
      </c>
      <c r="C42" s="73"/>
      <c r="D42" s="73"/>
      <c r="E42" s="73"/>
      <c r="F42" s="73"/>
      <c r="G42" s="73"/>
      <c r="H42" s="74"/>
      <c r="I42" s="35"/>
      <c r="J42" s="75">
        <v>7869</v>
      </c>
      <c r="K42" s="76"/>
      <c r="L42" s="19"/>
      <c r="M42" s="47"/>
      <c r="N42" s="48"/>
      <c r="O42" s="48"/>
      <c r="P42" s="48"/>
      <c r="Q42" s="53"/>
      <c r="R42" s="55"/>
      <c r="S42" s="31"/>
      <c r="T42" s="45">
        <v>264247.58</v>
      </c>
      <c r="U42" s="45">
        <v>252949.24</v>
      </c>
    </row>
    <row r="43" spans="1:24" ht="15" customHeight="1">
      <c r="A43" s="5" t="s">
        <v>68</v>
      </c>
      <c r="B43" s="72" t="s">
        <v>63</v>
      </c>
      <c r="C43" s="73"/>
      <c r="D43" s="73"/>
      <c r="E43" s="73"/>
      <c r="F43" s="73"/>
      <c r="G43" s="73"/>
      <c r="H43" s="74"/>
      <c r="I43" s="35"/>
      <c r="J43" s="75">
        <v>1000.97</v>
      </c>
      <c r="K43" s="76"/>
      <c r="L43" s="19"/>
      <c r="M43" s="58"/>
      <c r="N43" s="59"/>
      <c r="O43" s="59"/>
      <c r="P43" s="59"/>
      <c r="Q43" s="53"/>
      <c r="R43" s="55"/>
      <c r="S43" s="31"/>
      <c r="T43" s="46">
        <v>278151.67999999999</v>
      </c>
      <c r="U43" s="45">
        <v>270870.78999999998</v>
      </c>
    </row>
    <row r="44" spans="1:24" ht="15" customHeight="1">
      <c r="A44" s="4">
        <v>6</v>
      </c>
      <c r="B44" s="91" t="s">
        <v>18</v>
      </c>
      <c r="C44" s="92"/>
      <c r="D44" s="92"/>
      <c r="E44" s="92"/>
      <c r="F44" s="92"/>
      <c r="G44" s="92"/>
      <c r="H44" s="93"/>
      <c r="I44" s="11">
        <f>W36</f>
        <v>12480</v>
      </c>
      <c r="J44" s="121">
        <f>I44</f>
        <v>12480</v>
      </c>
      <c r="K44" s="122"/>
      <c r="L44" s="20"/>
      <c r="M44" s="164"/>
      <c r="N44" s="165"/>
      <c r="O44" s="165"/>
      <c r="P44" s="165"/>
      <c r="Q44" s="53"/>
      <c r="R44" s="53"/>
      <c r="S44" s="31"/>
      <c r="T44" s="64">
        <f>SUM(T34:T43)</f>
        <v>2105447.3400000003</v>
      </c>
      <c r="U44" s="64">
        <f>SUM(U34:U43)</f>
        <v>2137267.9</v>
      </c>
    </row>
    <row r="45" spans="1:24" ht="15" customHeight="1">
      <c r="A45" s="4">
        <v>7</v>
      </c>
      <c r="B45" s="94" t="s">
        <v>20</v>
      </c>
      <c r="C45" s="95"/>
      <c r="D45" s="95"/>
      <c r="E45" s="95"/>
      <c r="F45" s="95"/>
      <c r="G45" s="95"/>
      <c r="H45" s="13"/>
      <c r="I45" s="11">
        <f>L13</f>
        <v>242449.34000000003</v>
      </c>
      <c r="J45" s="121">
        <f>J46</f>
        <v>1486671</v>
      </c>
      <c r="K45" s="122"/>
      <c r="L45" s="19"/>
      <c r="M45" s="157">
        <v>2.71</v>
      </c>
      <c r="N45" s="157"/>
      <c r="O45" s="157"/>
      <c r="P45" s="158"/>
      <c r="Q45" s="54"/>
      <c r="R45" s="54"/>
      <c r="S45" s="31"/>
    </row>
    <row r="46" spans="1:24" ht="15" customHeight="1">
      <c r="A46" s="5" t="s">
        <v>64</v>
      </c>
      <c r="B46" s="72" t="s">
        <v>65</v>
      </c>
      <c r="C46" s="73"/>
      <c r="D46" s="73"/>
      <c r="E46" s="73"/>
      <c r="F46" s="73"/>
      <c r="G46" s="73"/>
      <c r="H46" s="74"/>
      <c r="I46" s="35"/>
      <c r="J46" s="75">
        <v>1486671</v>
      </c>
      <c r="K46" s="76"/>
      <c r="L46" s="19"/>
      <c r="M46" s="60"/>
      <c r="N46" s="60"/>
      <c r="O46" s="60"/>
      <c r="P46" s="60"/>
      <c r="Q46" s="61"/>
      <c r="R46" s="61"/>
      <c r="S46" s="31"/>
    </row>
    <row r="47" spans="1:24" ht="16.5" customHeight="1">
      <c r="A47" s="8"/>
      <c r="B47" s="159" t="s">
        <v>27</v>
      </c>
      <c r="C47" s="160"/>
      <c r="D47" s="160"/>
      <c r="E47" s="160"/>
      <c r="F47" s="160"/>
      <c r="G47" s="160"/>
      <c r="H47" s="161"/>
      <c r="I47" s="10">
        <f>I23+I31+I33+I40+I44+I45+I32</f>
        <v>1296119.7600000002</v>
      </c>
      <c r="J47" s="154">
        <f>J23+J31+J32+J33+J40+J44+J45</f>
        <v>2601151.4139156626</v>
      </c>
      <c r="K47" s="155"/>
      <c r="L47" s="19"/>
      <c r="M47" s="9"/>
      <c r="N47" s="9"/>
      <c r="O47" s="9"/>
      <c r="P47" s="28"/>
      <c r="Q47" s="23"/>
      <c r="R47" s="14"/>
    </row>
    <row r="48" spans="1:24" ht="12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139"/>
      <c r="O48" s="139"/>
      <c r="P48" s="139"/>
      <c r="Q48" s="139"/>
      <c r="R48" s="139"/>
      <c r="S48" s="139"/>
    </row>
    <row r="49" spans="1:38" ht="56.25" customHeight="1">
      <c r="A49" s="71" t="s">
        <v>72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1:38" ht="23.25" customHeight="1">
      <c r="A50" s="156" t="s">
        <v>39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T50" s="135"/>
      <c r="U50" s="135"/>
      <c r="V50" s="135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135"/>
      <c r="U51" s="135"/>
      <c r="V51" s="135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156" t="s">
        <v>54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T52" s="135"/>
      <c r="U52" s="135"/>
      <c r="V52" s="135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135"/>
      <c r="U53" s="135"/>
      <c r="V53" s="135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156" t="s">
        <v>26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T54" s="135"/>
      <c r="U54" s="135"/>
      <c r="V54" s="135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156"/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T55" s="136"/>
      <c r="U55" s="136"/>
      <c r="V55" s="13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156"/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137"/>
      <c r="U58" s="137"/>
      <c r="V58" s="137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137"/>
      <c r="U59" s="137"/>
      <c r="V59" s="137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137"/>
      <c r="U60" s="137"/>
      <c r="V60" s="137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137"/>
      <c r="U61" s="137"/>
      <c r="V61" s="13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135"/>
      <c r="U62" s="135"/>
      <c r="V62" s="135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135"/>
      <c r="U63" s="135"/>
      <c r="V63" s="135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135"/>
      <c r="U64" s="135"/>
      <c r="V64" s="135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135"/>
      <c r="U65" s="135"/>
      <c r="V65" s="135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135"/>
      <c r="U66" s="135"/>
      <c r="V66" s="135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136"/>
      <c r="U67" s="136"/>
      <c r="V67" s="13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137"/>
      <c r="U70" s="137"/>
      <c r="V70" s="137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137"/>
      <c r="U71" s="137"/>
      <c r="V71" s="137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137"/>
      <c r="U72" s="137"/>
      <c r="V72" s="137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137"/>
      <c r="U73" s="137"/>
      <c r="V73" s="13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135"/>
      <c r="U74" s="135"/>
      <c r="V74" s="135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135"/>
      <c r="U75" s="135"/>
      <c r="V75" s="135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135"/>
      <c r="U76" s="135"/>
      <c r="V76" s="135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135"/>
      <c r="U77" s="135"/>
      <c r="V77" s="135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135"/>
      <c r="U78" s="135"/>
      <c r="V78" s="135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136"/>
      <c r="U79" s="136"/>
      <c r="V79" s="13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137"/>
      <c r="U82" s="137"/>
      <c r="V82" s="137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137"/>
      <c r="U83" s="137"/>
      <c r="V83" s="137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137"/>
      <c r="U84" s="137"/>
      <c r="V84" s="137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137"/>
      <c r="U85" s="137"/>
      <c r="V85" s="13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135"/>
      <c r="U86" s="135"/>
      <c r="V86" s="135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135"/>
      <c r="U87" s="135"/>
      <c r="V87" s="135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135"/>
      <c r="U88" s="135"/>
      <c r="V88" s="135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135"/>
      <c r="U89" s="135"/>
      <c r="V89" s="135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135"/>
      <c r="U90" s="135"/>
      <c r="V90" s="135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136"/>
      <c r="U91" s="136"/>
      <c r="V91" s="13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137"/>
      <c r="U94" s="137"/>
      <c r="V94" s="137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137"/>
      <c r="U95" s="137"/>
      <c r="V95" s="137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137"/>
      <c r="U96" s="137"/>
      <c r="V96" s="137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137"/>
      <c r="U97" s="137"/>
      <c r="V97" s="13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135"/>
      <c r="U98" s="135"/>
      <c r="V98" s="135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135"/>
      <c r="U99" s="135"/>
      <c r="V99" s="135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135"/>
      <c r="U100" s="135"/>
      <c r="V100" s="135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135"/>
      <c r="U101" s="135"/>
      <c r="V101" s="135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135"/>
      <c r="U102" s="135"/>
      <c r="V102" s="135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136"/>
      <c r="U103" s="136"/>
      <c r="V103" s="13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137"/>
      <c r="U115" s="137"/>
      <c r="V115" s="137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137"/>
      <c r="U116" s="137"/>
      <c r="V116" s="137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137"/>
      <c r="U117" s="137"/>
      <c r="V117" s="137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137"/>
      <c r="U118" s="137"/>
      <c r="V118" s="13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135"/>
      <c r="U119" s="135"/>
      <c r="V119" s="135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135"/>
      <c r="U120" s="135"/>
      <c r="V120" s="135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135"/>
      <c r="U121" s="135"/>
      <c r="V121" s="135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135"/>
      <c r="U122" s="135"/>
      <c r="V122" s="135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135"/>
      <c r="U123" s="135"/>
      <c r="V123" s="135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136"/>
      <c r="U124" s="136"/>
      <c r="V124" s="13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137"/>
      <c r="U129" s="137"/>
      <c r="V129" s="137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137"/>
      <c r="U130" s="137"/>
      <c r="V130" s="137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137"/>
      <c r="U131" s="137"/>
      <c r="V131" s="137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137"/>
      <c r="U132" s="137"/>
      <c r="V132" s="13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135"/>
      <c r="U133" s="135"/>
      <c r="V133" s="135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135"/>
      <c r="U134" s="135"/>
      <c r="V134" s="135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135"/>
      <c r="U135" s="135"/>
      <c r="V135" s="135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135"/>
      <c r="U136" s="135"/>
      <c r="V136" s="135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135"/>
      <c r="U137" s="135"/>
      <c r="V137" s="135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136"/>
      <c r="U138" s="136"/>
      <c r="V138" s="13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137"/>
      <c r="U141" s="137"/>
      <c r="V141" s="137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137"/>
      <c r="U142" s="137"/>
      <c r="V142" s="137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137"/>
      <c r="U143" s="137"/>
      <c r="V143" s="137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137"/>
      <c r="U144" s="137"/>
      <c r="V144" s="13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135"/>
      <c r="U145" s="135"/>
      <c r="V145" s="135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135"/>
      <c r="U146" s="135"/>
      <c r="V146" s="135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135"/>
      <c r="U147" s="135"/>
      <c r="V147" s="135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135"/>
      <c r="U148" s="135"/>
      <c r="V148" s="135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135"/>
      <c r="U149" s="135"/>
      <c r="V149" s="135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136"/>
      <c r="U150" s="136"/>
      <c r="V150" s="13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137"/>
      <c r="U153" s="137"/>
      <c r="V153" s="137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137"/>
      <c r="U154" s="137"/>
      <c r="V154" s="137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137"/>
      <c r="U155" s="137"/>
      <c r="V155" s="137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137"/>
      <c r="U156" s="137"/>
      <c r="V156" s="13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135"/>
      <c r="U157" s="135"/>
      <c r="V157" s="135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135"/>
      <c r="U158" s="135"/>
      <c r="V158" s="135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135"/>
      <c r="U159" s="135"/>
      <c r="V159" s="135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135"/>
      <c r="U160" s="135"/>
      <c r="V160" s="135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135"/>
      <c r="U161" s="135"/>
      <c r="V161" s="135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136"/>
      <c r="U162" s="136"/>
      <c r="V162" s="13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137"/>
      <c r="U165" s="137"/>
      <c r="V165" s="137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137"/>
      <c r="U166" s="137"/>
      <c r="V166" s="137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137"/>
      <c r="U167" s="137"/>
      <c r="V167" s="137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137"/>
      <c r="U168" s="137"/>
      <c r="V168" s="13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135"/>
      <c r="U169" s="135"/>
      <c r="V169" s="135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135"/>
      <c r="U170" s="135"/>
      <c r="V170" s="135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135"/>
      <c r="U171" s="135"/>
      <c r="V171" s="135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135"/>
      <c r="U172" s="135"/>
      <c r="V172" s="135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135"/>
      <c r="U173" s="135"/>
      <c r="V173" s="135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136"/>
      <c r="U174" s="136"/>
      <c r="V174" s="13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137"/>
      <c r="U177" s="137"/>
      <c r="V177" s="137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137"/>
      <c r="U178" s="137"/>
      <c r="V178" s="137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137"/>
      <c r="U179" s="137"/>
      <c r="V179" s="137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137"/>
      <c r="U180" s="137"/>
      <c r="V180" s="13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135"/>
      <c r="U181" s="135"/>
      <c r="V181" s="135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135"/>
      <c r="U182" s="135"/>
      <c r="V182" s="135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135"/>
      <c r="U183" s="135"/>
      <c r="V183" s="135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135"/>
      <c r="U184" s="135"/>
      <c r="V184" s="135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135"/>
      <c r="U185" s="135"/>
      <c r="V185" s="135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136"/>
      <c r="U186" s="136"/>
      <c r="V186" s="13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M30:P30"/>
    <mergeCell ref="B32:G32"/>
    <mergeCell ref="M32:P32"/>
    <mergeCell ref="J32:K32"/>
    <mergeCell ref="B44:H44"/>
    <mergeCell ref="B40:H40"/>
    <mergeCell ref="B47:H47"/>
    <mergeCell ref="J44:K44"/>
    <mergeCell ref="B46:H46"/>
    <mergeCell ref="J46:K46"/>
    <mergeCell ref="O22:P22"/>
    <mergeCell ref="O38:P38"/>
    <mergeCell ref="M35:P35"/>
    <mergeCell ref="J30:K30"/>
    <mergeCell ref="M33:N33"/>
    <mergeCell ref="J31:K31"/>
    <mergeCell ref="J33:K33"/>
    <mergeCell ref="J34:K34"/>
    <mergeCell ref="B34:H34"/>
    <mergeCell ref="J25:K25"/>
    <mergeCell ref="B30:G30"/>
    <mergeCell ref="B37:H37"/>
    <mergeCell ref="M44:P44"/>
    <mergeCell ref="J37:K37"/>
    <mergeCell ref="J38:K38"/>
    <mergeCell ref="J39:K39"/>
    <mergeCell ref="J35:K35"/>
    <mergeCell ref="B45:G45"/>
    <mergeCell ref="P20:P21"/>
    <mergeCell ref="O20:O21"/>
    <mergeCell ref="B35:H35"/>
    <mergeCell ref="B36:H36"/>
    <mergeCell ref="O19:P19"/>
    <mergeCell ref="T86:V86"/>
    <mergeCell ref="M28:P28"/>
    <mergeCell ref="J28:K28"/>
    <mergeCell ref="M31:P31"/>
    <mergeCell ref="J47:K47"/>
    <mergeCell ref="J45:K45"/>
    <mergeCell ref="A57:K57"/>
    <mergeCell ref="A50:K50"/>
    <mergeCell ref="A52:K52"/>
    <mergeCell ref="A54:K54"/>
    <mergeCell ref="A55:K55"/>
    <mergeCell ref="J40:K40"/>
    <mergeCell ref="M40:P40"/>
    <mergeCell ref="T54:V54"/>
    <mergeCell ref="T70:V70"/>
    <mergeCell ref="T55:V55"/>
    <mergeCell ref="T58:V58"/>
    <mergeCell ref="M39:P39"/>
    <mergeCell ref="M45:P45"/>
    <mergeCell ref="A18:A21"/>
    <mergeCell ref="A4:K4"/>
    <mergeCell ref="B18:H21"/>
    <mergeCell ref="A7:D7"/>
    <mergeCell ref="B26:H26"/>
    <mergeCell ref="F12:G12"/>
    <mergeCell ref="F13:G13"/>
    <mergeCell ref="F14:G14"/>
    <mergeCell ref="A12:E12"/>
    <mergeCell ref="A13:E13"/>
    <mergeCell ref="A14:E14"/>
    <mergeCell ref="J19:K21"/>
    <mergeCell ref="I19:I21"/>
    <mergeCell ref="I18:K18"/>
    <mergeCell ref="J26:K26"/>
    <mergeCell ref="A22:K22"/>
    <mergeCell ref="J24:K24"/>
    <mergeCell ref="T165:V165"/>
    <mergeCell ref="T166:V166"/>
    <mergeCell ref="T167:V167"/>
    <mergeCell ref="T168:V168"/>
    <mergeCell ref="T169:V169"/>
    <mergeCell ref="T170:V170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T160:V160"/>
    <mergeCell ref="T161:V161"/>
    <mergeCell ref="T162:V162"/>
    <mergeCell ref="T158:V158"/>
    <mergeCell ref="T159:V159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57:V157"/>
    <mergeCell ref="T149:V149"/>
    <mergeCell ref="T150:V150"/>
    <mergeCell ref="T153:V153"/>
    <mergeCell ref="T154:V154"/>
    <mergeCell ref="T155:V155"/>
    <mergeCell ref="T156:V156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132:V132"/>
    <mergeCell ref="T133:V133"/>
    <mergeCell ref="T134:V134"/>
    <mergeCell ref="T129:V129"/>
    <mergeCell ref="T130:V130"/>
    <mergeCell ref="T89:V89"/>
    <mergeCell ref="T82:V82"/>
    <mergeCell ref="T83:V83"/>
    <mergeCell ref="T84:V84"/>
    <mergeCell ref="T85:V85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67:V67"/>
    <mergeCell ref="T78:V78"/>
    <mergeCell ref="T79:V79"/>
    <mergeCell ref="N48:S48"/>
    <mergeCell ref="F10:G11"/>
    <mergeCell ref="A10:E11"/>
    <mergeCell ref="K7:L7"/>
    <mergeCell ref="M34:P34"/>
    <mergeCell ref="T102:V102"/>
    <mergeCell ref="T103:V103"/>
    <mergeCell ref="T98:V98"/>
    <mergeCell ref="T99:V99"/>
    <mergeCell ref="T100:V100"/>
    <mergeCell ref="T101:V10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M29:P29"/>
    <mergeCell ref="T88:V88"/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M19:N19"/>
    <mergeCell ref="B27:H27"/>
    <mergeCell ref="B28:H28"/>
    <mergeCell ref="M36:P36"/>
    <mergeCell ref="M37:P37"/>
    <mergeCell ref="B38:H38"/>
    <mergeCell ref="I10:Z10"/>
    <mergeCell ref="A49:Z49"/>
    <mergeCell ref="B43:H43"/>
    <mergeCell ref="J43:K43"/>
    <mergeCell ref="W33:X33"/>
    <mergeCell ref="T33:U33"/>
    <mergeCell ref="B41:H41"/>
    <mergeCell ref="J41:K41"/>
    <mergeCell ref="B42:H42"/>
    <mergeCell ref="J42:K42"/>
    <mergeCell ref="O33:P33"/>
    <mergeCell ref="J36:K36"/>
    <mergeCell ref="J29:K29"/>
    <mergeCell ref="F15:G16"/>
    <mergeCell ref="M12:P12"/>
    <mergeCell ref="M13:P13"/>
    <mergeCell ref="J12:K12"/>
    <mergeCell ref="J13:K13"/>
    <mergeCell ref="J14:K14"/>
    <mergeCell ref="M20:N21"/>
    <mergeCell ref="M22:N22"/>
    <mergeCell ref="J23:K23"/>
    <mergeCell ref="J27:K27"/>
    <mergeCell ref="J11:K11"/>
  </mergeCells>
  <printOptions horizontalCentered="1"/>
  <pageMargins left="0" right="0" top="0.39370078740157483" bottom="0" header="0.31496062992125984" footer="0.31496062992125984"/>
  <pageSetup paperSize="9" scale="9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с мусоропроводом</vt:lpstr>
      <vt:lpstr>'5 этажные с мусоропроводом'!Область_печати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2012-03-06T02:58:22Z</dcterms:modified>
</cp:coreProperties>
</file>