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definedNames>
    <definedName name="_xlnm.Print_Area" localSheetId="0">'5 этажные с мусоропроводом'!$A$1:$Z$55</definedName>
  </definedNames>
  <calcPr calcId="124519"/>
</workbook>
</file>

<file path=xl/calcChain.xml><?xml version="1.0" encoding="utf-8"?>
<calcChain xmlns="http://schemas.openxmlformats.org/spreadsheetml/2006/main">
  <c r="F14" i="1"/>
  <c r="F13"/>
  <c r="Z13"/>
  <c r="Z14" s="1"/>
  <c r="J14"/>
  <c r="J13"/>
  <c r="T44"/>
  <c r="U44"/>
  <c r="J43"/>
  <c r="I44"/>
  <c r="L14"/>
  <c r="L13"/>
  <c r="I14"/>
  <c r="I13"/>
  <c r="R12"/>
  <c r="R11"/>
  <c r="M20"/>
  <c r="J44"/>
  <c r="J40"/>
  <c r="Q41"/>
  <c r="R25"/>
  <c r="F15" l="1"/>
  <c r="J25"/>
  <c r="W36"/>
  <c r="I43" s="1"/>
  <c r="X36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l="1"/>
  <c r="R41"/>
  <c r="I38"/>
  <c r="I26"/>
  <c r="I25"/>
  <c r="I39" l="1"/>
  <c r="I36"/>
  <c r="I32"/>
  <c r="I30"/>
  <c r="I28"/>
  <c r="I37"/>
  <c r="I35"/>
  <c r="I31"/>
  <c r="I27"/>
  <c r="I29"/>
  <c r="I34" l="1"/>
  <c r="J33"/>
  <c r="I33" s="1"/>
  <c r="J23"/>
  <c r="J47" s="1"/>
  <c r="I24"/>
  <c r="I23" s="1"/>
  <c r="M19" s="1"/>
  <c r="I47" l="1"/>
  <c r="P20"/>
</calcChain>
</file>

<file path=xl/sharedStrings.xml><?xml version="1.0" encoding="utf-8"?>
<sst xmlns="http://schemas.openxmlformats.org/spreadsheetml/2006/main" count="75" uniqueCount="73">
  <si>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</si>
  <si>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</si>
  <si>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</si>
  <si>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</si>
  <si>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</si>
  <si>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</si>
  <si>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</si>
  <si>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</si>
  <si>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</si>
  <si>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</si>
  <si>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</si>
  <si>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</si>
  <si>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</si>
  <si>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</si>
  <si>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</si>
  <si>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</si>
  <si>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</si>
  <si>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</si>
  <si>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</si>
  <si>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</si>
  <si>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</si>
  <si>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</si>
  <si>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</si>
  <si>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</si>
  <si>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</si>
  <si>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</si>
  <si>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</si>
  <si>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</si>
  <si>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</si>
  <si>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</si>
  <si>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</si>
  <si>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</si>
  <si>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</si>
  <si>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</si>
  <si>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</si>
  <si>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</si>
  <si>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</si>
  <si>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</si>
  <si>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</si>
  <si>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</si>
  <si>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</si>
  <si>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</si>
  <si>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</si>
  <si>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</si>
  <si>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</si>
  <si>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</si>
  <si>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</si>
  <si>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</si>
  <si>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</si>
  <si>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</si>
  <si>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</si>
  <si>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</si>
  <si>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</si>
  <si>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</si>
  <si>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</si>
  <si>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</si>
  <si>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</si>
  <si>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</si>
  <si>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</si>
  <si>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</si>
  <si>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Мира, д. №14</t>
    </r>
  </si>
  <si>
    <t>Монтаж труб ХВС- 25,3 м.</t>
  </si>
  <si>
    <t xml:space="preserve">Освещение входов мусорокамер - 7 под. </t>
  </si>
  <si>
    <t>7.1</t>
  </si>
  <si>
    <t>5.1</t>
  </si>
  <si>
    <t>5.2</t>
  </si>
  <si>
    <t>Ремонт кровли - 882,0 м1</t>
  </si>
  <si>
    <t>7.2</t>
  </si>
  <si>
    <t>Установка прибора учета тепловой энергии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</si>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</sst>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7" borderId="1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" xfId="0" applyFill="1" applyBorder="1"/>
    <xf numFmtId="0" fontId="0" fillId="8" borderId="1" xfId="0" applyFill="1" applyBorder="1"/>
    <xf numFmtId="165" fontId="1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4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5"/>
  <sheetViews>
    <sheetView tabSelected="1" view="pageBreakPreview" zoomScaleNormal="40" zoomScaleSheetLayoutView="100" workbookViewId="0">
      <selection activeCell="J51" sqref="J51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1.5703125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6">
      <c r="A1" s="140" t="s">
        <v>17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26">
      <c r="A2" s="140" t="s">
        <v>59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26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6">
      <c r="A4" s="164" t="s">
        <v>15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41"/>
    </row>
    <row r="5" spans="1:26">
      <c r="A5" s="1" t="s">
        <v>60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6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26">
      <c r="A7" s="137" t="s">
        <v>11</v>
      </c>
      <c r="B7" s="137"/>
      <c r="C7" s="137"/>
      <c r="D7" s="137"/>
      <c r="E7" s="32">
        <v>5266.3</v>
      </c>
      <c r="F7" s="2" t="s">
        <v>12</v>
      </c>
      <c r="G7" s="3"/>
      <c r="H7" s="3"/>
      <c r="I7" s="21" t="s">
        <v>13</v>
      </c>
      <c r="J7" s="42">
        <v>108</v>
      </c>
      <c r="K7" s="135" t="s">
        <v>14</v>
      </c>
      <c r="L7" s="135"/>
      <c r="M7" s="15"/>
    </row>
    <row r="8" spans="1:26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26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26" ht="9.75" customHeight="1">
      <c r="A10" s="110"/>
      <c r="B10" s="111"/>
      <c r="C10" s="111"/>
      <c r="D10" s="111"/>
      <c r="E10" s="112"/>
      <c r="F10" s="106" t="s">
        <v>36</v>
      </c>
      <c r="G10" s="107"/>
      <c r="H10" s="21"/>
      <c r="I10" s="69" t="s">
        <v>52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ht="25.5" customHeight="1">
      <c r="A11" s="113"/>
      <c r="B11" s="114"/>
      <c r="C11" s="114"/>
      <c r="D11" s="114"/>
      <c r="E11" s="115"/>
      <c r="F11" s="108"/>
      <c r="G11" s="109"/>
      <c r="H11" s="15"/>
      <c r="I11" s="65" t="s">
        <v>53</v>
      </c>
      <c r="J11" s="105" t="s">
        <v>28</v>
      </c>
      <c r="K11" s="105"/>
      <c r="L11" s="65" t="s">
        <v>20</v>
      </c>
      <c r="R11" s="66">
        <f>145393.35+699723.15</f>
        <v>845116.5</v>
      </c>
      <c r="Z11" s="67" t="s">
        <v>18</v>
      </c>
    </row>
    <row r="12" spans="1:26" ht="26.25" customHeight="1">
      <c r="A12" s="119" t="s">
        <v>69</v>
      </c>
      <c r="B12" s="120"/>
      <c r="C12" s="120"/>
      <c r="D12" s="120"/>
      <c r="E12" s="121"/>
      <c r="F12" s="138">
        <v>195987.68</v>
      </c>
      <c r="G12" s="139"/>
      <c r="H12" s="15"/>
      <c r="I12" s="43"/>
      <c r="J12" s="125"/>
      <c r="K12" s="125"/>
      <c r="L12" s="43"/>
      <c r="M12" s="163"/>
      <c r="N12" s="163"/>
      <c r="O12" s="163"/>
      <c r="P12" s="163"/>
      <c r="Q12" s="50"/>
      <c r="R12" s="62">
        <f>R11*R40/100</f>
        <v>109457.85993975904</v>
      </c>
      <c r="Z12" s="63"/>
    </row>
    <row r="13" spans="1:26" ht="15" customHeight="1">
      <c r="A13" s="119" t="s">
        <v>21</v>
      </c>
      <c r="B13" s="120"/>
      <c r="C13" s="120"/>
      <c r="D13" s="120"/>
      <c r="E13" s="121"/>
      <c r="F13" s="138">
        <f>I13+J13+L13+Z13</f>
        <v>2749491.9400000004</v>
      </c>
      <c r="G13" s="139"/>
      <c r="H13" s="15"/>
      <c r="I13" s="44">
        <f>M20</f>
        <v>837782.82</v>
      </c>
      <c r="J13" s="126">
        <f>T44</f>
        <v>1715516.0200000003</v>
      </c>
      <c r="K13" s="69"/>
      <c r="L13" s="44">
        <f>30892.9+154380.2</f>
        <v>185273.1</v>
      </c>
      <c r="M13" s="142"/>
      <c r="N13" s="142"/>
      <c r="O13" s="142"/>
      <c r="P13" s="142"/>
      <c r="Q13" s="50"/>
      <c r="R13" s="1"/>
      <c r="Z13" s="64">
        <f>I43</f>
        <v>10920</v>
      </c>
    </row>
    <row r="14" spans="1:26" ht="14.25" customHeight="1">
      <c r="A14" s="119" t="s">
        <v>70</v>
      </c>
      <c r="B14" s="120"/>
      <c r="C14" s="120"/>
      <c r="D14" s="120"/>
      <c r="E14" s="121"/>
      <c r="F14" s="138">
        <f>I14+J14+L14+Z14</f>
        <v>2731565.0140963849</v>
      </c>
      <c r="G14" s="139"/>
      <c r="H14" s="15"/>
      <c r="I14" s="44">
        <f>J23+J31+J32+J33+R12</f>
        <v>838732.66409638547</v>
      </c>
      <c r="J14" s="126">
        <f>U44</f>
        <v>1700901.8899999997</v>
      </c>
      <c r="K14" s="69"/>
      <c r="L14" s="44">
        <f>144838.53+36171.93</f>
        <v>181010.46</v>
      </c>
      <c r="M14" s="142"/>
      <c r="N14" s="142"/>
      <c r="O14" s="142"/>
      <c r="P14" s="142"/>
      <c r="Q14" s="50"/>
      <c r="R14" s="1"/>
      <c r="S14" s="31"/>
      <c r="Z14" s="64">
        <f>Z13</f>
        <v>10920</v>
      </c>
    </row>
    <row r="15" spans="1:26" ht="15" customHeight="1">
      <c r="A15" s="143" t="s">
        <v>71</v>
      </c>
      <c r="B15" s="144"/>
      <c r="C15" s="144"/>
      <c r="D15" s="144"/>
      <c r="E15" s="145"/>
      <c r="F15" s="159">
        <f>F12+F13-F14</f>
        <v>213914.60590361571</v>
      </c>
      <c r="G15" s="160"/>
      <c r="H15" s="15"/>
      <c r="M15" s="142"/>
      <c r="N15" s="142"/>
      <c r="O15" s="142"/>
      <c r="P15" s="142"/>
      <c r="Q15" s="51"/>
      <c r="R15" s="1"/>
    </row>
    <row r="16" spans="1:26" ht="9" customHeight="1">
      <c r="A16" s="146"/>
      <c r="B16" s="147"/>
      <c r="C16" s="147"/>
      <c r="D16" s="147"/>
      <c r="E16" s="148"/>
      <c r="F16" s="161"/>
      <c r="G16" s="162"/>
      <c r="H16" s="15"/>
      <c r="I16" s="24"/>
      <c r="J16" s="15"/>
      <c r="K16" s="15"/>
      <c r="L16" s="1"/>
    </row>
    <row r="17" spans="1:1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5" customHeight="1">
      <c r="A18" s="122" t="s">
        <v>0</v>
      </c>
      <c r="B18" s="136" t="s">
        <v>1</v>
      </c>
      <c r="C18" s="136"/>
      <c r="D18" s="136"/>
      <c r="E18" s="136"/>
      <c r="F18" s="136"/>
      <c r="G18" s="136"/>
      <c r="H18" s="136"/>
      <c r="I18" s="123" t="s">
        <v>37</v>
      </c>
      <c r="J18" s="123"/>
      <c r="K18" s="123"/>
      <c r="L18" s="16"/>
      <c r="M18" s="155"/>
      <c r="N18" s="156"/>
      <c r="O18" s="157"/>
      <c r="P18" s="158"/>
    </row>
    <row r="19" spans="1:19" ht="12" customHeight="1">
      <c r="A19" s="122"/>
      <c r="B19" s="136"/>
      <c r="C19" s="136"/>
      <c r="D19" s="136"/>
      <c r="E19" s="136"/>
      <c r="F19" s="136"/>
      <c r="G19" s="136"/>
      <c r="H19" s="136"/>
      <c r="I19" s="122" t="s">
        <v>40</v>
      </c>
      <c r="J19" s="122" t="s">
        <v>38</v>
      </c>
      <c r="K19" s="122"/>
      <c r="L19" s="16"/>
      <c r="M19" s="117">
        <f>I23+I31+I32+I33+I40</f>
        <v>837782.82</v>
      </c>
      <c r="N19" s="118"/>
      <c r="O19" s="116"/>
      <c r="P19" s="116"/>
    </row>
    <row r="20" spans="1:19" ht="8.25" customHeight="1">
      <c r="A20" s="122"/>
      <c r="B20" s="136"/>
      <c r="C20" s="136"/>
      <c r="D20" s="136"/>
      <c r="E20" s="136"/>
      <c r="F20" s="136"/>
      <c r="G20" s="136"/>
      <c r="H20" s="136"/>
      <c r="I20" s="122"/>
      <c r="J20" s="122"/>
      <c r="K20" s="122"/>
      <c r="L20" s="16"/>
      <c r="M20" s="99">
        <f>139740.22+698042.6</f>
        <v>837782.82</v>
      </c>
      <c r="N20" s="99"/>
      <c r="O20" s="95"/>
      <c r="P20" s="94">
        <f>M20-M19</f>
        <v>0</v>
      </c>
      <c r="Q20" s="131" t="s">
        <v>55</v>
      </c>
      <c r="R20" s="131" t="s">
        <v>56</v>
      </c>
      <c r="S20" s="132"/>
    </row>
    <row r="21" spans="1:19" ht="12.75" customHeight="1">
      <c r="A21" s="122"/>
      <c r="B21" s="136"/>
      <c r="C21" s="136"/>
      <c r="D21" s="136"/>
      <c r="E21" s="136"/>
      <c r="F21" s="136"/>
      <c r="G21" s="136"/>
      <c r="H21" s="136"/>
      <c r="I21" s="122"/>
      <c r="J21" s="122"/>
      <c r="K21" s="122"/>
      <c r="L21" s="16"/>
      <c r="M21" s="99"/>
      <c r="N21" s="99"/>
      <c r="O21" s="95"/>
      <c r="P21" s="95"/>
      <c r="Q21" s="131"/>
      <c r="R21" s="131"/>
      <c r="S21" s="132"/>
    </row>
    <row r="22" spans="1:19" ht="19.5" customHeight="1">
      <c r="A22" s="124" t="s">
        <v>16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7"/>
      <c r="M22" s="100"/>
      <c r="N22" s="101"/>
      <c r="O22" s="127"/>
      <c r="P22" s="127"/>
      <c r="Q22" s="54">
        <v>13.28</v>
      </c>
      <c r="R22" s="54">
        <v>100</v>
      </c>
      <c r="S22" s="52"/>
    </row>
    <row r="23" spans="1:19" ht="15.75" customHeight="1">
      <c r="A23" s="4">
        <v>1</v>
      </c>
      <c r="B23" s="149" t="s">
        <v>10</v>
      </c>
      <c r="C23" s="150"/>
      <c r="D23" s="150"/>
      <c r="E23" s="150"/>
      <c r="F23" s="150"/>
      <c r="G23" s="150"/>
      <c r="H23" s="151"/>
      <c r="I23" s="11">
        <f>I24+I25+I26+I27+I28+I29+I30</f>
        <v>307859.95192771085</v>
      </c>
      <c r="J23" s="80">
        <f>J24+J25+J26+J27+J28+J29+J30</f>
        <v>307859.95192771085</v>
      </c>
      <c r="K23" s="81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152" t="s">
        <v>22</v>
      </c>
      <c r="C24" s="153"/>
      <c r="D24" s="153"/>
      <c r="E24" s="153"/>
      <c r="F24" s="153"/>
      <c r="G24" s="153"/>
      <c r="H24" s="154"/>
      <c r="I24" s="12">
        <f t="shared" ref="I24:I39" si="0">J24</f>
        <v>109769.73695783132</v>
      </c>
      <c r="J24" s="71">
        <f>M20*R24/100</f>
        <v>109769.73695783132</v>
      </c>
      <c r="K24" s="72"/>
      <c r="L24" s="20"/>
      <c r="M24" s="73">
        <v>1.74</v>
      </c>
      <c r="N24" s="74"/>
      <c r="O24" s="74"/>
      <c r="P24" s="74"/>
      <c r="Q24" s="54">
        <v>1.74</v>
      </c>
      <c r="R24" s="53">
        <f>Q24*R22/Q22</f>
        <v>13.102409638554217</v>
      </c>
      <c r="S24" s="31"/>
    </row>
    <row r="25" spans="1:19" ht="13.5" customHeight="1">
      <c r="A25" s="5" t="s">
        <v>3</v>
      </c>
      <c r="B25" s="152" t="s">
        <v>7</v>
      </c>
      <c r="C25" s="153"/>
      <c r="D25" s="153"/>
      <c r="E25" s="153"/>
      <c r="F25" s="153"/>
      <c r="G25" s="153"/>
      <c r="H25" s="154"/>
      <c r="I25" s="12">
        <f t="shared" si="0"/>
        <v>66871.219066265054</v>
      </c>
      <c r="J25" s="71">
        <f>M20*R25/100</f>
        <v>66871.219066265054</v>
      </c>
      <c r="K25" s="72"/>
      <c r="L25" s="20"/>
      <c r="M25" s="37"/>
      <c r="N25" s="37">
        <v>1.06</v>
      </c>
      <c r="O25" s="73">
        <v>0.56000000000000005</v>
      </c>
      <c r="P25" s="74"/>
      <c r="Q25" s="54">
        <v>1.06</v>
      </c>
      <c r="R25" s="53">
        <f>Q25*R22/Q22</f>
        <v>7.9819277108433742</v>
      </c>
      <c r="S25" s="31"/>
    </row>
    <row r="26" spans="1:19" ht="15" customHeight="1">
      <c r="A26" s="5" t="s">
        <v>4</v>
      </c>
      <c r="B26" s="96" t="s">
        <v>23</v>
      </c>
      <c r="C26" s="97"/>
      <c r="D26" s="97"/>
      <c r="E26" s="97"/>
      <c r="F26" s="97"/>
      <c r="G26" s="97"/>
      <c r="H26" s="98"/>
      <c r="I26" s="12">
        <f t="shared" si="0"/>
        <v>0</v>
      </c>
      <c r="J26" s="76">
        <v>0</v>
      </c>
      <c r="K26" s="77"/>
      <c r="L26" s="18"/>
      <c r="M26" s="36"/>
      <c r="N26" s="36"/>
      <c r="O26" s="36"/>
      <c r="P26" s="38">
        <v>2.61</v>
      </c>
      <c r="Q26" s="54"/>
      <c r="R26" s="53"/>
      <c r="S26" s="31"/>
    </row>
    <row r="27" spans="1:19" ht="15" customHeight="1">
      <c r="A27" s="5" t="s">
        <v>5</v>
      </c>
      <c r="B27" s="96" t="s">
        <v>8</v>
      </c>
      <c r="C27" s="97"/>
      <c r="D27" s="97"/>
      <c r="E27" s="97"/>
      <c r="F27" s="97"/>
      <c r="G27" s="97"/>
      <c r="H27" s="98"/>
      <c r="I27" s="12">
        <f t="shared" si="0"/>
        <v>64347.776837349396</v>
      </c>
      <c r="J27" s="76">
        <f>M20*R27/100</f>
        <v>64347.776837349396</v>
      </c>
      <c r="K27" s="77"/>
      <c r="L27" s="18"/>
      <c r="M27" s="73">
        <v>1.02</v>
      </c>
      <c r="N27" s="74"/>
      <c r="O27" s="74"/>
      <c r="P27" s="74"/>
      <c r="Q27" s="54">
        <v>1.02</v>
      </c>
      <c r="R27" s="53">
        <f>Q27*R22/Q22</f>
        <v>7.6807228915662655</v>
      </c>
      <c r="S27" s="31"/>
    </row>
    <row r="28" spans="1:19" ht="14.25" customHeight="1">
      <c r="A28" s="5" t="s">
        <v>6</v>
      </c>
      <c r="B28" s="96" t="s">
        <v>45</v>
      </c>
      <c r="C28" s="97"/>
      <c r="D28" s="97"/>
      <c r="E28" s="97"/>
      <c r="F28" s="97"/>
      <c r="G28" s="97"/>
      <c r="H28" s="98"/>
      <c r="I28" s="35">
        <f t="shared" si="0"/>
        <v>8201.1872439759045</v>
      </c>
      <c r="J28" s="76">
        <f>R28*M20/100</f>
        <v>8201.1872439759045</v>
      </c>
      <c r="K28" s="77"/>
      <c r="L28" s="18"/>
      <c r="M28" s="73">
        <v>0.13</v>
      </c>
      <c r="N28" s="74"/>
      <c r="O28" s="74"/>
      <c r="P28" s="74"/>
      <c r="Q28" s="54">
        <v>0.13</v>
      </c>
      <c r="R28" s="53">
        <f>Q28*R22/Q22</f>
        <v>0.97891566265060248</v>
      </c>
      <c r="S28" s="31"/>
    </row>
    <row r="29" spans="1:19" ht="15" customHeight="1">
      <c r="A29" s="5" t="s">
        <v>43</v>
      </c>
      <c r="B29" s="96" t="s">
        <v>46</v>
      </c>
      <c r="C29" s="97"/>
      <c r="D29" s="97"/>
      <c r="E29" s="97"/>
      <c r="F29" s="97"/>
      <c r="G29" s="97"/>
      <c r="H29" s="34"/>
      <c r="I29" s="35">
        <f t="shared" si="0"/>
        <v>47314.541792168675</v>
      </c>
      <c r="J29" s="76">
        <f>R29*M20/100</f>
        <v>47314.541792168675</v>
      </c>
      <c r="K29" s="77"/>
      <c r="L29" s="18"/>
      <c r="M29" s="73">
        <v>0.75</v>
      </c>
      <c r="N29" s="74"/>
      <c r="O29" s="74"/>
      <c r="P29" s="74"/>
      <c r="Q29" s="54">
        <v>0.75</v>
      </c>
      <c r="R29" s="53">
        <f>Q29*R22/Q22</f>
        <v>5.6475903614457836</v>
      </c>
      <c r="S29" s="31"/>
    </row>
    <row r="30" spans="1:19" ht="15" customHeight="1">
      <c r="A30" s="5" t="s">
        <v>44</v>
      </c>
      <c r="B30" s="96" t="s">
        <v>47</v>
      </c>
      <c r="C30" s="97"/>
      <c r="D30" s="97"/>
      <c r="E30" s="97"/>
      <c r="F30" s="97"/>
      <c r="G30" s="97"/>
      <c r="H30" s="34"/>
      <c r="I30" s="35">
        <f t="shared" si="0"/>
        <v>11355.490030120482</v>
      </c>
      <c r="J30" s="76">
        <f>M20*R30/100</f>
        <v>11355.490030120482</v>
      </c>
      <c r="K30" s="77"/>
      <c r="L30" s="18"/>
      <c r="M30" s="73">
        <v>0.18</v>
      </c>
      <c r="N30" s="74"/>
      <c r="O30" s="74"/>
      <c r="P30" s="74"/>
      <c r="Q30" s="54">
        <v>0.18</v>
      </c>
      <c r="R30" s="53">
        <f>Q30*R22/Q22</f>
        <v>1.3554216867469879</v>
      </c>
      <c r="S30" s="31"/>
    </row>
    <row r="31" spans="1:19" ht="14.25" customHeight="1">
      <c r="A31" s="4">
        <v>2</v>
      </c>
      <c r="B31" s="87" t="s">
        <v>19</v>
      </c>
      <c r="C31" s="88"/>
      <c r="D31" s="88"/>
      <c r="E31" s="88"/>
      <c r="F31" s="88"/>
      <c r="G31" s="88"/>
      <c r="H31" s="103"/>
      <c r="I31" s="11">
        <f t="shared" si="0"/>
        <v>87058.75689759037</v>
      </c>
      <c r="J31" s="80">
        <f>M20*R31/100</f>
        <v>87058.75689759037</v>
      </c>
      <c r="K31" s="81"/>
      <c r="L31" s="19"/>
      <c r="M31" s="73">
        <v>1.38</v>
      </c>
      <c r="N31" s="74"/>
      <c r="O31" s="74"/>
      <c r="P31" s="74"/>
      <c r="Q31" s="54">
        <v>1.38</v>
      </c>
      <c r="R31" s="53">
        <f>Q31*R22/Q22</f>
        <v>10.391566265060241</v>
      </c>
      <c r="S31" s="31"/>
    </row>
    <row r="32" spans="1:19" ht="14.25" customHeight="1">
      <c r="A32" s="4">
        <v>3</v>
      </c>
      <c r="B32" s="87" t="s">
        <v>48</v>
      </c>
      <c r="C32" s="88"/>
      <c r="D32" s="88"/>
      <c r="E32" s="88"/>
      <c r="F32" s="88"/>
      <c r="G32" s="88"/>
      <c r="H32" s="33"/>
      <c r="I32" s="11">
        <f t="shared" si="0"/>
        <v>58039.171265060242</v>
      </c>
      <c r="J32" s="80">
        <f>M20*R32/100</f>
        <v>58039.171265060242</v>
      </c>
      <c r="K32" s="81"/>
      <c r="L32" s="19"/>
      <c r="M32" s="73">
        <v>0.92</v>
      </c>
      <c r="N32" s="74"/>
      <c r="O32" s="74"/>
      <c r="P32" s="74"/>
      <c r="Q32" s="54">
        <v>0.92</v>
      </c>
      <c r="R32" s="53">
        <f>Q32*R22/Q22</f>
        <v>6.927710843373494</v>
      </c>
      <c r="S32" s="31"/>
    </row>
    <row r="33" spans="1:24" ht="26.25" customHeight="1">
      <c r="A33" s="6">
        <v>4</v>
      </c>
      <c r="B33" s="84" t="s">
        <v>29</v>
      </c>
      <c r="C33" s="85"/>
      <c r="D33" s="85"/>
      <c r="E33" s="85"/>
      <c r="F33" s="85"/>
      <c r="G33" s="85"/>
      <c r="H33" s="104"/>
      <c r="I33" s="11">
        <f t="shared" si="0"/>
        <v>276316.924066265</v>
      </c>
      <c r="J33" s="80">
        <f>J34+J35+J36+J37+J38+J39</f>
        <v>276316.924066265</v>
      </c>
      <c r="K33" s="81"/>
      <c r="L33" s="19"/>
      <c r="M33" s="73">
        <v>4.38</v>
      </c>
      <c r="N33" s="102"/>
      <c r="O33" s="73">
        <v>5.72</v>
      </c>
      <c r="P33" s="74"/>
      <c r="Q33" s="54"/>
      <c r="R33" s="53"/>
      <c r="S33" s="31"/>
      <c r="T33" s="131" t="s">
        <v>57</v>
      </c>
      <c r="U33" s="131"/>
      <c r="W33" s="133" t="s">
        <v>58</v>
      </c>
      <c r="X33" s="134"/>
    </row>
    <row r="34" spans="1:24" ht="15" customHeight="1">
      <c r="A34" s="5" t="s">
        <v>25</v>
      </c>
      <c r="B34" s="96" t="s">
        <v>30</v>
      </c>
      <c r="C34" s="97"/>
      <c r="D34" s="97"/>
      <c r="E34" s="97"/>
      <c r="F34" s="97"/>
      <c r="G34" s="97"/>
      <c r="H34" s="98"/>
      <c r="I34" s="12">
        <f t="shared" si="0"/>
        <v>41005.936219879513</v>
      </c>
      <c r="J34" s="71">
        <f>M20*R34/100</f>
        <v>41005.936219879513</v>
      </c>
      <c r="K34" s="72"/>
      <c r="L34" s="20"/>
      <c r="M34" s="73">
        <v>0.65</v>
      </c>
      <c r="N34" s="74"/>
      <c r="O34" s="74"/>
      <c r="P34" s="74"/>
      <c r="Q34" s="53">
        <v>0.65</v>
      </c>
      <c r="R34" s="53">
        <f>Q34*R22/Q22</f>
        <v>4.8945783132530121</v>
      </c>
      <c r="S34" s="31"/>
      <c r="T34" s="45">
        <v>142160.54</v>
      </c>
      <c r="U34" s="45">
        <v>164822.94</v>
      </c>
      <c r="W34" s="45">
        <v>1820</v>
      </c>
      <c r="X34" s="45">
        <v>2069.46</v>
      </c>
    </row>
    <row r="35" spans="1:24" ht="13.5" customHeight="1">
      <c r="A35" s="5" t="s">
        <v>41</v>
      </c>
      <c r="B35" s="96" t="s">
        <v>31</v>
      </c>
      <c r="C35" s="97"/>
      <c r="D35" s="97"/>
      <c r="E35" s="97"/>
      <c r="F35" s="97"/>
      <c r="G35" s="97"/>
      <c r="H35" s="98"/>
      <c r="I35" s="12">
        <f t="shared" si="0"/>
        <v>48576.262906626507</v>
      </c>
      <c r="J35" s="71">
        <f>M20*R35/100</f>
        <v>48576.262906626507</v>
      </c>
      <c r="K35" s="72"/>
      <c r="L35" s="20"/>
      <c r="M35" s="73">
        <v>0.77</v>
      </c>
      <c r="N35" s="74"/>
      <c r="O35" s="74"/>
      <c r="P35" s="74"/>
      <c r="Q35" s="53">
        <v>0.77</v>
      </c>
      <c r="R35" s="53">
        <f>Q35*R22/Q22</f>
        <v>5.7981927710843379</v>
      </c>
      <c r="S35" s="31"/>
      <c r="T35" s="45">
        <v>43696.69</v>
      </c>
      <c r="U35" s="45">
        <v>46834.46</v>
      </c>
      <c r="W35" s="45">
        <v>9100</v>
      </c>
      <c r="X35" s="45">
        <v>8882.52</v>
      </c>
    </row>
    <row r="36" spans="1:24" ht="17.25" customHeight="1">
      <c r="A36" s="5" t="s">
        <v>42</v>
      </c>
      <c r="B36" s="96" t="s">
        <v>32</v>
      </c>
      <c r="C36" s="97"/>
      <c r="D36" s="97"/>
      <c r="E36" s="97"/>
      <c r="F36" s="97"/>
      <c r="G36" s="97"/>
      <c r="H36" s="98"/>
      <c r="I36" s="12">
        <f t="shared" si="0"/>
        <v>42267.657334337346</v>
      </c>
      <c r="J36" s="71">
        <f>M20*R36/100</f>
        <v>42267.657334337346</v>
      </c>
      <c r="K36" s="72"/>
      <c r="L36" s="20"/>
      <c r="M36" s="73">
        <v>0.67</v>
      </c>
      <c r="N36" s="74"/>
      <c r="O36" s="74"/>
      <c r="P36" s="74"/>
      <c r="Q36" s="53">
        <v>0.67</v>
      </c>
      <c r="R36" s="53">
        <f>Q36*R22/Q22</f>
        <v>5.0451807228915664</v>
      </c>
      <c r="S36" s="31"/>
      <c r="T36" s="45">
        <v>23602.29</v>
      </c>
      <c r="U36" s="45">
        <v>27963.49</v>
      </c>
      <c r="W36" s="49">
        <f>SUM(W34:W35)</f>
        <v>10920</v>
      </c>
      <c r="X36" s="49">
        <f>SUM(X34:X35)</f>
        <v>10951.98</v>
      </c>
    </row>
    <row r="37" spans="1:24" ht="17.25" customHeight="1">
      <c r="A37" s="5" t="s">
        <v>49</v>
      </c>
      <c r="B37" s="96" t="s">
        <v>33</v>
      </c>
      <c r="C37" s="97"/>
      <c r="D37" s="97"/>
      <c r="E37" s="97"/>
      <c r="F37" s="97"/>
      <c r="G37" s="97"/>
      <c r="H37" s="98"/>
      <c r="I37" s="12">
        <f t="shared" si="0"/>
        <v>28388.725075301201</v>
      </c>
      <c r="J37" s="71">
        <f>M20*R37/100</f>
        <v>28388.725075301201</v>
      </c>
      <c r="K37" s="72"/>
      <c r="L37" s="20"/>
      <c r="M37" s="73">
        <v>0.45</v>
      </c>
      <c r="N37" s="74"/>
      <c r="O37" s="74"/>
      <c r="P37" s="74"/>
      <c r="Q37" s="53">
        <v>0.45</v>
      </c>
      <c r="R37" s="53">
        <f>Q37*R22/Q22</f>
        <v>3.3885542168674698</v>
      </c>
      <c r="S37" s="31"/>
      <c r="T37" s="46">
        <v>43430.47</v>
      </c>
      <c r="U37" s="45">
        <v>49491.89</v>
      </c>
    </row>
    <row r="38" spans="1:24" ht="15" customHeight="1">
      <c r="A38" s="5" t="s">
        <v>50</v>
      </c>
      <c r="B38" s="96" t="s">
        <v>34</v>
      </c>
      <c r="C38" s="97"/>
      <c r="D38" s="97"/>
      <c r="E38" s="97"/>
      <c r="F38" s="97"/>
      <c r="G38" s="97"/>
      <c r="H38" s="98"/>
      <c r="I38" s="12">
        <f t="shared" si="0"/>
        <v>0</v>
      </c>
      <c r="J38" s="76">
        <v>0</v>
      </c>
      <c r="K38" s="77"/>
      <c r="L38" s="18"/>
      <c r="M38" s="36"/>
      <c r="N38" s="36"/>
      <c r="O38" s="73">
        <v>1.34</v>
      </c>
      <c r="P38" s="74"/>
      <c r="Q38" s="53"/>
      <c r="R38" s="53"/>
      <c r="S38" s="31"/>
      <c r="T38" s="45">
        <v>51328.69</v>
      </c>
      <c r="U38" s="45">
        <v>58372.63</v>
      </c>
    </row>
    <row r="39" spans="1:24" ht="17.25" customHeight="1">
      <c r="A39" s="5" t="s">
        <v>51</v>
      </c>
      <c r="B39" s="96" t="s">
        <v>24</v>
      </c>
      <c r="C39" s="97"/>
      <c r="D39" s="97"/>
      <c r="E39" s="97"/>
      <c r="F39" s="97"/>
      <c r="G39" s="97"/>
      <c r="H39" s="98"/>
      <c r="I39" s="12">
        <f t="shared" si="0"/>
        <v>116078.34253012048</v>
      </c>
      <c r="J39" s="71">
        <f>M20*R39/100</f>
        <v>116078.34253012048</v>
      </c>
      <c r="K39" s="72"/>
      <c r="L39" s="20"/>
      <c r="M39" s="73">
        <v>1.84</v>
      </c>
      <c r="N39" s="74"/>
      <c r="O39" s="74"/>
      <c r="P39" s="74"/>
      <c r="Q39" s="56">
        <v>1.84</v>
      </c>
      <c r="R39" s="56">
        <f>Q39*R22/Q22</f>
        <v>13.855421686746988</v>
      </c>
      <c r="S39" s="31"/>
      <c r="T39" s="60">
        <v>639886.56000000006</v>
      </c>
      <c r="U39" s="60">
        <v>613553.27</v>
      </c>
    </row>
    <row r="40" spans="1:24" ht="15" customHeight="1">
      <c r="A40" s="4">
        <v>5</v>
      </c>
      <c r="B40" s="84" t="s">
        <v>9</v>
      </c>
      <c r="C40" s="85"/>
      <c r="D40" s="85"/>
      <c r="E40" s="85"/>
      <c r="F40" s="85"/>
      <c r="G40" s="85"/>
      <c r="H40" s="104"/>
      <c r="I40" s="11">
        <f>M20*R40/100</f>
        <v>108508.01584337351</v>
      </c>
      <c r="J40" s="80">
        <f>J41+J42</f>
        <v>30361</v>
      </c>
      <c r="K40" s="81"/>
      <c r="L40" s="19"/>
      <c r="M40" s="73">
        <v>1.72</v>
      </c>
      <c r="N40" s="74"/>
      <c r="O40" s="74"/>
      <c r="P40" s="74"/>
      <c r="Q40" s="53">
        <v>1.72</v>
      </c>
      <c r="R40" s="53">
        <f>Q40*R22/Q22</f>
        <v>12.951807228915664</v>
      </c>
      <c r="S40" s="31"/>
      <c r="T40" s="45">
        <v>187578.37</v>
      </c>
      <c r="U40" s="45">
        <v>176433.43</v>
      </c>
    </row>
    <row r="41" spans="1:24" ht="15" customHeight="1">
      <c r="A41" s="5" t="s">
        <v>64</v>
      </c>
      <c r="B41" s="96" t="s">
        <v>61</v>
      </c>
      <c r="C41" s="97"/>
      <c r="D41" s="97"/>
      <c r="E41" s="97"/>
      <c r="F41" s="97"/>
      <c r="G41" s="97"/>
      <c r="H41" s="98"/>
      <c r="I41" s="35"/>
      <c r="J41" s="71">
        <v>10329</v>
      </c>
      <c r="K41" s="72"/>
      <c r="L41" s="19"/>
      <c r="M41" s="47"/>
      <c r="N41" s="48"/>
      <c r="O41" s="48"/>
      <c r="P41" s="48"/>
      <c r="Q41" s="57">
        <f>SUM(Q24:Q40)</f>
        <v>13.28</v>
      </c>
      <c r="R41" s="57">
        <f>SUM(R24:R40)</f>
        <v>100.00000000000003</v>
      </c>
      <c r="S41" s="31"/>
      <c r="T41" s="45">
        <v>125994.26</v>
      </c>
      <c r="U41" s="45">
        <v>122219.19</v>
      </c>
    </row>
    <row r="42" spans="1:24" ht="15" customHeight="1">
      <c r="A42" s="5" t="s">
        <v>65</v>
      </c>
      <c r="B42" s="96" t="s">
        <v>62</v>
      </c>
      <c r="C42" s="97"/>
      <c r="D42" s="97"/>
      <c r="E42" s="97"/>
      <c r="F42" s="97"/>
      <c r="G42" s="97"/>
      <c r="H42" s="98"/>
      <c r="I42" s="35"/>
      <c r="J42" s="71">
        <v>20032</v>
      </c>
      <c r="K42" s="72"/>
      <c r="L42" s="19"/>
      <c r="M42" s="47"/>
      <c r="N42" s="48"/>
      <c r="O42" s="48"/>
      <c r="P42" s="48"/>
      <c r="Q42" s="53"/>
      <c r="R42" s="55"/>
      <c r="S42" s="31"/>
      <c r="T42" s="45">
        <v>212704.81</v>
      </c>
      <c r="U42" s="45">
        <v>204037.16</v>
      </c>
    </row>
    <row r="43" spans="1:24" ht="15" customHeight="1">
      <c r="A43" s="4">
        <v>6</v>
      </c>
      <c r="B43" s="87" t="s">
        <v>18</v>
      </c>
      <c r="C43" s="88"/>
      <c r="D43" s="88"/>
      <c r="E43" s="88"/>
      <c r="F43" s="88"/>
      <c r="G43" s="88"/>
      <c r="H43" s="103"/>
      <c r="I43" s="11">
        <f>W36</f>
        <v>10920</v>
      </c>
      <c r="J43" s="80">
        <f>I43</f>
        <v>10920</v>
      </c>
      <c r="K43" s="81"/>
      <c r="L43" s="20"/>
      <c r="M43" s="129"/>
      <c r="N43" s="130"/>
      <c r="O43" s="130"/>
      <c r="P43" s="130"/>
      <c r="Q43" s="53"/>
      <c r="R43" s="53"/>
      <c r="S43" s="31"/>
      <c r="T43" s="46">
        <v>245133.34</v>
      </c>
      <c r="U43" s="45">
        <v>237173.43</v>
      </c>
    </row>
    <row r="44" spans="1:24" ht="15" customHeight="1">
      <c r="A44" s="4">
        <v>7</v>
      </c>
      <c r="B44" s="84" t="s">
        <v>20</v>
      </c>
      <c r="C44" s="85"/>
      <c r="D44" s="85"/>
      <c r="E44" s="85"/>
      <c r="F44" s="85"/>
      <c r="G44" s="85"/>
      <c r="H44" s="13"/>
      <c r="I44" s="11">
        <f>L13</f>
        <v>185273.1</v>
      </c>
      <c r="J44" s="80">
        <f>J46+J45</f>
        <v>566859</v>
      </c>
      <c r="K44" s="81"/>
      <c r="L44" s="19"/>
      <c r="M44" s="89">
        <v>2.71</v>
      </c>
      <c r="N44" s="89"/>
      <c r="O44" s="89"/>
      <c r="P44" s="90"/>
      <c r="Q44" s="54"/>
      <c r="R44" s="54"/>
      <c r="S44" s="31"/>
      <c r="T44" s="61">
        <f>SUM(T34:T43)</f>
        <v>1715516.0200000003</v>
      </c>
      <c r="U44" s="61">
        <f>SUM(U34:U43)</f>
        <v>1700901.8899999997</v>
      </c>
    </row>
    <row r="45" spans="1:24" ht="15" customHeight="1">
      <c r="A45" s="5" t="s">
        <v>63</v>
      </c>
      <c r="B45" s="96" t="s">
        <v>66</v>
      </c>
      <c r="C45" s="97"/>
      <c r="D45" s="97"/>
      <c r="E45" s="97"/>
      <c r="F45" s="97"/>
      <c r="G45" s="97"/>
      <c r="H45" s="98"/>
      <c r="I45" s="35"/>
      <c r="J45" s="71">
        <v>475711</v>
      </c>
      <c r="K45" s="72"/>
      <c r="L45" s="19"/>
      <c r="M45" s="58"/>
      <c r="N45" s="58"/>
      <c r="O45" s="58"/>
      <c r="P45" s="58"/>
      <c r="Q45" s="59"/>
      <c r="R45" s="59"/>
      <c r="S45" s="31"/>
    </row>
    <row r="46" spans="1:24" ht="15" customHeight="1">
      <c r="A46" s="5" t="s">
        <v>67</v>
      </c>
      <c r="B46" s="96" t="s">
        <v>68</v>
      </c>
      <c r="C46" s="97"/>
      <c r="D46" s="97"/>
      <c r="E46" s="97"/>
      <c r="F46" s="97"/>
      <c r="G46" s="97"/>
      <c r="H46" s="98"/>
      <c r="I46" s="35"/>
      <c r="J46" s="71">
        <v>91148</v>
      </c>
      <c r="K46" s="72"/>
      <c r="L46" s="19"/>
      <c r="M46" s="58"/>
      <c r="N46" s="58"/>
      <c r="O46" s="58"/>
      <c r="P46" s="58"/>
      <c r="Q46" s="59"/>
      <c r="R46" s="59"/>
      <c r="S46" s="31"/>
    </row>
    <row r="47" spans="1:24" ht="16.5" customHeight="1">
      <c r="A47" s="8"/>
      <c r="B47" s="91" t="s">
        <v>27</v>
      </c>
      <c r="C47" s="92"/>
      <c r="D47" s="92"/>
      <c r="E47" s="92"/>
      <c r="F47" s="92"/>
      <c r="G47" s="92"/>
      <c r="H47" s="93"/>
      <c r="I47" s="10">
        <f>I23+I31+I33+I40+I43+I44+I32</f>
        <v>1033975.9199999999</v>
      </c>
      <c r="J47" s="78">
        <f>J23+J31+J32+J33+J40+J43+J44</f>
        <v>1337414.8041566266</v>
      </c>
      <c r="K47" s="79"/>
      <c r="L47" s="19"/>
      <c r="M47" s="9"/>
      <c r="N47" s="9"/>
      <c r="O47" s="9"/>
      <c r="P47" s="28"/>
      <c r="Q47" s="23"/>
      <c r="R47" s="14"/>
    </row>
    <row r="48" spans="1:24" ht="7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N48" s="86"/>
      <c r="O48" s="86"/>
      <c r="P48" s="86"/>
      <c r="Q48" s="86"/>
      <c r="R48" s="86"/>
      <c r="S48" s="86"/>
    </row>
    <row r="49" spans="1:38" ht="63" customHeight="1">
      <c r="A49" s="70" t="s">
        <v>72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68"/>
    </row>
    <row r="50" spans="1:38">
      <c r="A50" s="82" t="s">
        <v>39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T50" s="75"/>
      <c r="U50" s="75"/>
      <c r="V50" s="75"/>
      <c r="W50" s="26"/>
      <c r="X50" s="26"/>
      <c r="Y50" s="26"/>
      <c r="Z50" s="26"/>
      <c r="AA50" s="26"/>
      <c r="AB50" s="20"/>
      <c r="AC50" s="20"/>
      <c r="AD50" s="20"/>
      <c r="AE50" s="20"/>
      <c r="AF50" s="20"/>
      <c r="AG50" s="29"/>
      <c r="AH50" s="29"/>
      <c r="AI50" s="29"/>
      <c r="AJ50" s="29"/>
      <c r="AK50" s="29"/>
      <c r="AL50" s="29"/>
    </row>
    <row r="51" spans="1:38" ht="7.5" customHeight="1">
      <c r="T51" s="75"/>
      <c r="U51" s="75"/>
      <c r="V51" s="75"/>
      <c r="W51" s="26"/>
      <c r="X51" s="26"/>
      <c r="Y51" s="26"/>
      <c r="Z51" s="26"/>
      <c r="AA51" s="26"/>
      <c r="AB51" s="20"/>
      <c r="AC51" s="20"/>
      <c r="AD51" s="20"/>
      <c r="AE51" s="20"/>
      <c r="AF51" s="20"/>
      <c r="AG51" s="29"/>
      <c r="AH51" s="29"/>
      <c r="AI51" s="29"/>
      <c r="AJ51" s="29"/>
      <c r="AK51" s="29"/>
      <c r="AL51" s="29"/>
    </row>
    <row r="52" spans="1:38" ht="12" customHeight="1">
      <c r="A52" s="82" t="s">
        <v>54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T52" s="75"/>
      <c r="U52" s="75"/>
      <c r="V52" s="75"/>
      <c r="W52" s="26"/>
      <c r="X52" s="26"/>
      <c r="Y52" s="26"/>
      <c r="Z52" s="26"/>
      <c r="AA52" s="26"/>
      <c r="AB52" s="20"/>
      <c r="AC52" s="20"/>
      <c r="AD52" s="20"/>
      <c r="AE52" s="20"/>
      <c r="AF52" s="20"/>
      <c r="AG52" s="29"/>
      <c r="AH52" s="29"/>
      <c r="AI52" s="29"/>
      <c r="AJ52" s="29"/>
      <c r="AK52" s="29"/>
      <c r="AL52" s="29"/>
    </row>
    <row r="53" spans="1:38" ht="7.5" customHeight="1">
      <c r="T53" s="75"/>
      <c r="U53" s="75"/>
      <c r="V53" s="75"/>
      <c r="W53" s="26"/>
      <c r="X53" s="26"/>
      <c r="Y53" s="26"/>
      <c r="Z53" s="26"/>
      <c r="AA53" s="26"/>
      <c r="AB53" s="20"/>
      <c r="AC53" s="20"/>
      <c r="AD53" s="20"/>
      <c r="AE53" s="20"/>
      <c r="AF53" s="20"/>
      <c r="AG53" s="29"/>
      <c r="AH53" s="29"/>
      <c r="AI53" s="29"/>
      <c r="AJ53" s="29"/>
      <c r="AK53" s="29"/>
      <c r="AL53" s="29"/>
    </row>
    <row r="54" spans="1:38">
      <c r="A54" s="82" t="s">
        <v>26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T54" s="75"/>
      <c r="U54" s="75"/>
      <c r="V54" s="75"/>
      <c r="W54" s="26"/>
      <c r="X54" s="26"/>
      <c r="Y54" s="26"/>
      <c r="Z54" s="26"/>
      <c r="AA54" s="26"/>
      <c r="AB54" s="20"/>
      <c r="AC54" s="20"/>
      <c r="AD54" s="20"/>
      <c r="AE54" s="20"/>
      <c r="AF54" s="20"/>
      <c r="AG54" s="29"/>
      <c r="AH54" s="29"/>
      <c r="AI54" s="29"/>
      <c r="AJ54" s="29"/>
      <c r="AK54" s="29"/>
      <c r="AL54" s="29"/>
    </row>
    <row r="55" spans="1:38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T55" s="128"/>
      <c r="U55" s="128"/>
      <c r="V55" s="128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9"/>
      <c r="AH55" s="29"/>
      <c r="AI55" s="29"/>
      <c r="AJ55" s="29"/>
      <c r="AK55" s="29"/>
      <c r="AL55" s="29"/>
    </row>
    <row r="56" spans="1:38"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38">
      <c r="T58" s="83"/>
      <c r="U58" s="83"/>
      <c r="V58" s="83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9"/>
      <c r="AJ58" s="29"/>
      <c r="AK58" s="29"/>
      <c r="AL58" s="29"/>
    </row>
    <row r="59" spans="1:38">
      <c r="T59" s="83"/>
      <c r="U59" s="83"/>
      <c r="V59" s="83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9"/>
      <c r="AJ59" s="29"/>
      <c r="AK59" s="29"/>
      <c r="AL59" s="29"/>
    </row>
    <row r="60" spans="1:38">
      <c r="T60" s="83"/>
      <c r="U60" s="83"/>
      <c r="V60" s="83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9"/>
      <c r="AJ60" s="29"/>
      <c r="AK60" s="29"/>
      <c r="AL60" s="29"/>
    </row>
    <row r="61" spans="1:38">
      <c r="T61" s="83"/>
      <c r="U61" s="83"/>
      <c r="V61" s="83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9"/>
      <c r="AJ61" s="29"/>
      <c r="AK61" s="29"/>
      <c r="AL61" s="29"/>
    </row>
    <row r="62" spans="1:38">
      <c r="T62" s="75"/>
      <c r="U62" s="75"/>
      <c r="V62" s="75"/>
      <c r="W62" s="26"/>
      <c r="X62" s="26"/>
      <c r="Y62" s="26"/>
      <c r="Z62" s="26"/>
      <c r="AA62" s="26"/>
      <c r="AB62" s="20"/>
      <c r="AC62" s="20"/>
      <c r="AD62" s="20"/>
      <c r="AE62" s="20"/>
      <c r="AF62" s="20"/>
      <c r="AG62" s="20"/>
      <c r="AH62" s="20"/>
      <c r="AI62" s="29"/>
      <c r="AJ62" s="29"/>
      <c r="AK62" s="29"/>
      <c r="AL62" s="29"/>
    </row>
    <row r="63" spans="1:38">
      <c r="T63" s="75"/>
      <c r="U63" s="75"/>
      <c r="V63" s="75"/>
      <c r="W63" s="26"/>
      <c r="X63" s="26"/>
      <c r="Y63" s="26"/>
      <c r="Z63" s="26"/>
      <c r="AA63" s="26"/>
      <c r="AB63" s="20"/>
      <c r="AC63" s="20"/>
      <c r="AD63" s="20"/>
      <c r="AE63" s="20"/>
      <c r="AF63" s="20"/>
      <c r="AG63" s="20"/>
      <c r="AH63" s="20"/>
      <c r="AI63" s="29"/>
      <c r="AJ63" s="29"/>
      <c r="AK63" s="29"/>
      <c r="AL63" s="29"/>
    </row>
    <row r="64" spans="1:38">
      <c r="T64" s="75"/>
      <c r="U64" s="75"/>
      <c r="V64" s="75"/>
      <c r="W64" s="26"/>
      <c r="X64" s="26"/>
      <c r="Y64" s="26"/>
      <c r="Z64" s="26"/>
      <c r="AA64" s="26"/>
      <c r="AB64" s="20"/>
      <c r="AC64" s="20"/>
      <c r="AD64" s="20"/>
      <c r="AE64" s="20"/>
      <c r="AF64" s="20"/>
      <c r="AG64" s="20"/>
      <c r="AH64" s="20"/>
      <c r="AI64" s="29"/>
      <c r="AJ64" s="29"/>
      <c r="AK64" s="29"/>
      <c r="AL64" s="29"/>
    </row>
    <row r="65" spans="20:38">
      <c r="T65" s="75"/>
      <c r="U65" s="75"/>
      <c r="V65" s="75"/>
      <c r="W65" s="26"/>
      <c r="X65" s="26"/>
      <c r="Y65" s="26"/>
      <c r="Z65" s="26"/>
      <c r="AA65" s="26"/>
      <c r="AB65" s="20"/>
      <c r="AC65" s="20"/>
      <c r="AD65" s="20"/>
      <c r="AE65" s="20"/>
      <c r="AF65" s="20"/>
      <c r="AG65" s="20"/>
      <c r="AH65" s="20"/>
      <c r="AI65" s="29"/>
      <c r="AJ65" s="29"/>
      <c r="AK65" s="29"/>
      <c r="AL65" s="29"/>
    </row>
    <row r="66" spans="20:38">
      <c r="T66" s="75"/>
      <c r="U66" s="75"/>
      <c r="V66" s="75"/>
      <c r="W66" s="26"/>
      <c r="X66" s="26"/>
      <c r="Y66" s="26"/>
      <c r="Z66" s="26"/>
      <c r="AA66" s="26"/>
      <c r="AB66" s="20"/>
      <c r="AC66" s="20"/>
      <c r="AD66" s="20"/>
      <c r="AE66" s="20"/>
      <c r="AF66" s="20"/>
      <c r="AG66" s="20"/>
      <c r="AH66" s="20"/>
      <c r="AI66" s="29"/>
      <c r="AJ66" s="29"/>
      <c r="AK66" s="29"/>
      <c r="AL66" s="29"/>
    </row>
    <row r="67" spans="20:38">
      <c r="T67" s="128"/>
      <c r="U67" s="128"/>
      <c r="V67" s="128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9"/>
      <c r="AJ67" s="29"/>
      <c r="AK67" s="29"/>
      <c r="AL67" s="29"/>
    </row>
    <row r="68" spans="20:38"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20:38"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spans="20:38">
      <c r="T70" s="83"/>
      <c r="U70" s="83"/>
      <c r="V70" s="83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9"/>
      <c r="AH70" s="29"/>
      <c r="AI70" s="29"/>
      <c r="AJ70" s="29"/>
      <c r="AK70" s="29"/>
      <c r="AL70" s="29"/>
    </row>
    <row r="71" spans="20:38">
      <c r="T71" s="83"/>
      <c r="U71" s="83"/>
      <c r="V71" s="83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9"/>
      <c r="AH71" s="29"/>
      <c r="AI71" s="29"/>
      <c r="AJ71" s="29"/>
      <c r="AK71" s="29"/>
      <c r="AL71" s="29"/>
    </row>
    <row r="72" spans="20:38">
      <c r="T72" s="83"/>
      <c r="U72" s="83"/>
      <c r="V72" s="83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9"/>
      <c r="AH72" s="29"/>
      <c r="AI72" s="29"/>
      <c r="AJ72" s="29"/>
      <c r="AK72" s="29"/>
      <c r="AL72" s="29"/>
    </row>
    <row r="73" spans="20:38">
      <c r="T73" s="83"/>
      <c r="U73" s="83"/>
      <c r="V73" s="83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9"/>
      <c r="AH73" s="29"/>
      <c r="AI73" s="29"/>
      <c r="AJ73" s="29"/>
      <c r="AK73" s="29"/>
      <c r="AL73" s="29"/>
    </row>
    <row r="74" spans="20:38">
      <c r="T74" s="75"/>
      <c r="U74" s="75"/>
      <c r="V74" s="75"/>
      <c r="W74" s="26"/>
      <c r="X74" s="26"/>
      <c r="Y74" s="26"/>
      <c r="Z74" s="26"/>
      <c r="AA74" s="26"/>
      <c r="AB74" s="20"/>
      <c r="AC74" s="20"/>
      <c r="AD74" s="20"/>
      <c r="AE74" s="20"/>
      <c r="AF74" s="20"/>
      <c r="AG74" s="29"/>
      <c r="AH74" s="29"/>
      <c r="AI74" s="29"/>
      <c r="AJ74" s="29"/>
      <c r="AK74" s="29"/>
      <c r="AL74" s="29"/>
    </row>
    <row r="75" spans="20:38">
      <c r="T75" s="75"/>
      <c r="U75" s="75"/>
      <c r="V75" s="75"/>
      <c r="W75" s="26"/>
      <c r="X75" s="26"/>
      <c r="Y75" s="26"/>
      <c r="Z75" s="26"/>
      <c r="AA75" s="26"/>
      <c r="AB75" s="20"/>
      <c r="AC75" s="20"/>
      <c r="AD75" s="20"/>
      <c r="AE75" s="20"/>
      <c r="AF75" s="20"/>
      <c r="AG75" s="29"/>
      <c r="AH75" s="29"/>
      <c r="AI75" s="29"/>
      <c r="AJ75" s="29"/>
      <c r="AK75" s="29"/>
      <c r="AL75" s="29"/>
    </row>
    <row r="76" spans="20:38">
      <c r="T76" s="75"/>
      <c r="U76" s="75"/>
      <c r="V76" s="75"/>
      <c r="W76" s="26"/>
      <c r="X76" s="26"/>
      <c r="Y76" s="26"/>
      <c r="Z76" s="26"/>
      <c r="AA76" s="26"/>
      <c r="AB76" s="20"/>
      <c r="AC76" s="20"/>
      <c r="AD76" s="20"/>
      <c r="AE76" s="20"/>
      <c r="AF76" s="20"/>
      <c r="AG76" s="29"/>
      <c r="AH76" s="29"/>
      <c r="AI76" s="29"/>
      <c r="AJ76" s="29"/>
      <c r="AK76" s="29"/>
      <c r="AL76" s="29"/>
    </row>
    <row r="77" spans="20:38">
      <c r="T77" s="75"/>
      <c r="U77" s="75"/>
      <c r="V77" s="75"/>
      <c r="W77" s="26"/>
      <c r="X77" s="26"/>
      <c r="Y77" s="26"/>
      <c r="Z77" s="26"/>
      <c r="AA77" s="30"/>
      <c r="AB77" s="20"/>
      <c r="AC77" s="20"/>
      <c r="AD77" s="20"/>
      <c r="AE77" s="20"/>
      <c r="AF77" s="20"/>
      <c r="AG77" s="29"/>
      <c r="AH77" s="29"/>
      <c r="AI77" s="29"/>
      <c r="AJ77" s="29"/>
      <c r="AK77" s="29"/>
      <c r="AL77" s="29"/>
    </row>
    <row r="78" spans="20:38">
      <c r="T78" s="75"/>
      <c r="U78" s="75"/>
      <c r="V78" s="75"/>
      <c r="W78" s="26"/>
      <c r="X78" s="26"/>
      <c r="Y78" s="26"/>
      <c r="Z78" s="26"/>
      <c r="AA78" s="26"/>
      <c r="AB78" s="20"/>
      <c r="AC78" s="20"/>
      <c r="AD78" s="20"/>
      <c r="AE78" s="20"/>
      <c r="AF78" s="20"/>
      <c r="AG78" s="29"/>
      <c r="AH78" s="29"/>
      <c r="AI78" s="29"/>
      <c r="AJ78" s="29"/>
      <c r="AK78" s="29"/>
      <c r="AL78" s="29"/>
    </row>
    <row r="79" spans="20:38">
      <c r="T79" s="128"/>
      <c r="U79" s="128"/>
      <c r="V79" s="128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9"/>
      <c r="AH79" s="29"/>
      <c r="AI79" s="29"/>
      <c r="AJ79" s="29"/>
      <c r="AK79" s="29"/>
      <c r="AL79" s="29"/>
    </row>
    <row r="80" spans="20:38"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81" spans="20:38"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</row>
    <row r="82" spans="20:38">
      <c r="T82" s="83"/>
      <c r="U82" s="83"/>
      <c r="V82" s="83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9"/>
      <c r="AH82" s="29"/>
      <c r="AI82" s="29"/>
      <c r="AJ82" s="29"/>
      <c r="AK82" s="29"/>
      <c r="AL82" s="29"/>
    </row>
    <row r="83" spans="20:38">
      <c r="T83" s="83"/>
      <c r="U83" s="83"/>
      <c r="V83" s="83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9"/>
      <c r="AH83" s="29"/>
      <c r="AI83" s="29"/>
      <c r="AJ83" s="29"/>
      <c r="AK83" s="29"/>
      <c r="AL83" s="29"/>
    </row>
    <row r="84" spans="20:38">
      <c r="T84" s="83"/>
      <c r="U84" s="83"/>
      <c r="V84" s="83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9"/>
      <c r="AH84" s="29"/>
      <c r="AI84" s="29"/>
      <c r="AJ84" s="29"/>
      <c r="AK84" s="29"/>
      <c r="AL84" s="29"/>
    </row>
    <row r="85" spans="20:38">
      <c r="T85" s="83"/>
      <c r="U85" s="83"/>
      <c r="V85" s="83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9"/>
      <c r="AH85" s="29"/>
      <c r="AI85" s="29"/>
      <c r="AJ85" s="29"/>
      <c r="AK85" s="29"/>
      <c r="AL85" s="29"/>
    </row>
    <row r="86" spans="20:38">
      <c r="T86" s="75"/>
      <c r="U86" s="75"/>
      <c r="V86" s="75"/>
      <c r="W86" s="26"/>
      <c r="X86" s="26"/>
      <c r="Y86" s="26"/>
      <c r="Z86" s="26"/>
      <c r="AA86" s="26"/>
      <c r="AB86" s="20"/>
      <c r="AC86" s="20"/>
      <c r="AD86" s="20"/>
      <c r="AE86" s="20"/>
      <c r="AF86" s="20"/>
      <c r="AG86" s="29"/>
      <c r="AH86" s="29"/>
      <c r="AI86" s="29"/>
      <c r="AJ86" s="29"/>
      <c r="AK86" s="29"/>
      <c r="AL86" s="29"/>
    </row>
    <row r="87" spans="20:38">
      <c r="T87" s="75"/>
      <c r="U87" s="75"/>
      <c r="V87" s="75"/>
      <c r="W87" s="26"/>
      <c r="X87" s="26"/>
      <c r="Y87" s="26"/>
      <c r="Z87" s="26"/>
      <c r="AA87" s="26"/>
      <c r="AB87" s="20"/>
      <c r="AC87" s="20"/>
      <c r="AD87" s="20"/>
      <c r="AE87" s="20"/>
      <c r="AF87" s="20"/>
      <c r="AG87" s="29"/>
      <c r="AH87" s="29"/>
      <c r="AI87" s="29"/>
      <c r="AJ87" s="29"/>
      <c r="AK87" s="29"/>
      <c r="AL87" s="29"/>
    </row>
    <row r="88" spans="20:38">
      <c r="T88" s="75"/>
      <c r="U88" s="75"/>
      <c r="V88" s="75"/>
      <c r="W88" s="26"/>
      <c r="X88" s="26"/>
      <c r="Y88" s="26"/>
      <c r="Z88" s="26"/>
      <c r="AA88" s="26"/>
      <c r="AB88" s="20"/>
      <c r="AC88" s="20"/>
      <c r="AD88" s="20"/>
      <c r="AE88" s="20"/>
      <c r="AF88" s="20"/>
      <c r="AG88" s="29"/>
      <c r="AH88" s="29"/>
      <c r="AI88" s="29"/>
      <c r="AJ88" s="29"/>
      <c r="AK88" s="29"/>
      <c r="AL88" s="29"/>
    </row>
    <row r="89" spans="20:38">
      <c r="T89" s="75"/>
      <c r="U89" s="75"/>
      <c r="V89" s="75"/>
      <c r="W89" s="26"/>
      <c r="X89" s="26"/>
      <c r="Y89" s="26"/>
      <c r="Z89" s="26"/>
      <c r="AA89" s="26"/>
      <c r="AB89" s="20"/>
      <c r="AC89" s="20"/>
      <c r="AD89" s="20"/>
      <c r="AE89" s="20"/>
      <c r="AF89" s="20"/>
      <c r="AG89" s="29"/>
      <c r="AH89" s="29"/>
      <c r="AI89" s="29"/>
      <c r="AJ89" s="29"/>
      <c r="AK89" s="29"/>
      <c r="AL89" s="29"/>
    </row>
    <row r="90" spans="20:38">
      <c r="T90" s="75"/>
      <c r="U90" s="75"/>
      <c r="V90" s="75"/>
      <c r="W90" s="26"/>
      <c r="X90" s="26"/>
      <c r="Y90" s="26"/>
      <c r="Z90" s="26"/>
      <c r="AA90" s="26"/>
      <c r="AB90" s="20"/>
      <c r="AC90" s="20"/>
      <c r="AD90" s="20"/>
      <c r="AE90" s="20"/>
      <c r="AF90" s="20"/>
      <c r="AG90" s="29"/>
      <c r="AH90" s="29"/>
      <c r="AI90" s="29"/>
      <c r="AJ90" s="29"/>
      <c r="AK90" s="29"/>
      <c r="AL90" s="29"/>
    </row>
    <row r="91" spans="20:38">
      <c r="T91" s="128"/>
      <c r="U91" s="128"/>
      <c r="V91" s="128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9"/>
      <c r="AH91" s="29"/>
      <c r="AI91" s="29"/>
      <c r="AJ91" s="29"/>
      <c r="AK91" s="29"/>
      <c r="AL91" s="29"/>
    </row>
    <row r="92" spans="20:38"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20:38"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</row>
    <row r="94" spans="20:38">
      <c r="T94" s="83"/>
      <c r="U94" s="83"/>
      <c r="V94" s="83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9"/>
      <c r="AL94" s="29"/>
    </row>
    <row r="95" spans="20:38">
      <c r="T95" s="83"/>
      <c r="U95" s="83"/>
      <c r="V95" s="83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9"/>
      <c r="AL95" s="29"/>
    </row>
    <row r="96" spans="20:38">
      <c r="T96" s="83"/>
      <c r="U96" s="83"/>
      <c r="V96" s="83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9"/>
      <c r="AL96" s="29"/>
    </row>
    <row r="97" spans="20:38">
      <c r="T97" s="83"/>
      <c r="U97" s="83"/>
      <c r="V97" s="83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9"/>
      <c r="AL97" s="29"/>
    </row>
    <row r="98" spans="20:38">
      <c r="T98" s="75"/>
      <c r="U98" s="75"/>
      <c r="V98" s="75"/>
      <c r="W98" s="26"/>
      <c r="X98" s="26"/>
      <c r="Y98" s="26"/>
      <c r="Z98" s="26"/>
      <c r="AA98" s="26"/>
      <c r="AB98" s="20"/>
      <c r="AC98" s="20"/>
      <c r="AD98" s="20"/>
      <c r="AE98" s="20"/>
      <c r="AF98" s="20"/>
      <c r="AG98" s="20"/>
      <c r="AH98" s="20"/>
      <c r="AI98" s="20"/>
      <c r="AJ98" s="20"/>
      <c r="AK98" s="29"/>
      <c r="AL98" s="29"/>
    </row>
    <row r="99" spans="20:38">
      <c r="T99" s="75"/>
      <c r="U99" s="75"/>
      <c r="V99" s="75"/>
      <c r="W99" s="26"/>
      <c r="X99" s="26"/>
      <c r="Y99" s="26"/>
      <c r="Z99" s="26"/>
      <c r="AA99" s="26"/>
      <c r="AB99" s="20"/>
      <c r="AC99" s="20"/>
      <c r="AD99" s="20"/>
      <c r="AE99" s="20"/>
      <c r="AF99" s="20"/>
      <c r="AG99" s="20"/>
      <c r="AH99" s="20"/>
      <c r="AI99" s="20"/>
      <c r="AJ99" s="20"/>
      <c r="AK99" s="29"/>
      <c r="AL99" s="29"/>
    </row>
    <row r="100" spans="20:38">
      <c r="T100" s="75"/>
      <c r="U100" s="75"/>
      <c r="V100" s="75"/>
      <c r="W100" s="26"/>
      <c r="X100" s="26"/>
      <c r="Y100" s="26"/>
      <c r="Z100" s="26"/>
      <c r="AA100" s="26"/>
      <c r="AB100" s="20"/>
      <c r="AC100" s="20"/>
      <c r="AD100" s="20"/>
      <c r="AE100" s="20"/>
      <c r="AF100" s="20"/>
      <c r="AG100" s="20"/>
      <c r="AH100" s="20"/>
      <c r="AI100" s="20"/>
      <c r="AJ100" s="20"/>
      <c r="AK100" s="29"/>
      <c r="AL100" s="29"/>
    </row>
    <row r="101" spans="20:38">
      <c r="T101" s="75"/>
      <c r="U101" s="75"/>
      <c r="V101" s="75"/>
      <c r="W101" s="26"/>
      <c r="X101" s="26"/>
      <c r="Y101" s="26"/>
      <c r="Z101" s="26"/>
      <c r="AA101" s="26"/>
      <c r="AB101" s="20"/>
      <c r="AC101" s="20"/>
      <c r="AD101" s="20"/>
      <c r="AE101" s="20"/>
      <c r="AF101" s="20"/>
      <c r="AG101" s="20"/>
      <c r="AH101" s="20"/>
      <c r="AI101" s="20"/>
      <c r="AJ101" s="20"/>
      <c r="AK101" s="29"/>
      <c r="AL101" s="29"/>
    </row>
    <row r="102" spans="20:38">
      <c r="T102" s="75"/>
      <c r="U102" s="75"/>
      <c r="V102" s="75"/>
      <c r="W102" s="26"/>
      <c r="X102" s="26"/>
      <c r="Y102" s="26"/>
      <c r="Z102" s="26"/>
      <c r="AA102" s="26"/>
      <c r="AB102" s="20"/>
      <c r="AC102" s="20"/>
      <c r="AD102" s="20"/>
      <c r="AE102" s="20"/>
      <c r="AF102" s="20"/>
      <c r="AG102" s="20"/>
      <c r="AH102" s="20"/>
      <c r="AI102" s="20"/>
      <c r="AJ102" s="20"/>
      <c r="AK102" s="29"/>
      <c r="AL102" s="29"/>
    </row>
    <row r="103" spans="20:38">
      <c r="T103" s="128"/>
      <c r="U103" s="128"/>
      <c r="V103" s="128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9"/>
      <c r="AL103" s="29"/>
    </row>
    <row r="104" spans="20:38"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20:38"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20:38"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8"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0:38"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20:38">
      <c r="T115" s="83"/>
      <c r="U115" s="83"/>
      <c r="V115" s="83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9"/>
      <c r="AH115" s="29"/>
      <c r="AI115" s="29"/>
      <c r="AJ115" s="29"/>
      <c r="AK115" s="29"/>
    </row>
    <row r="116" spans="20:38">
      <c r="T116" s="83"/>
      <c r="U116" s="83"/>
      <c r="V116" s="83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9"/>
      <c r="AH116" s="29"/>
      <c r="AI116" s="29"/>
      <c r="AJ116" s="29"/>
      <c r="AK116" s="29"/>
    </row>
    <row r="117" spans="20:38">
      <c r="T117" s="83"/>
      <c r="U117" s="83"/>
      <c r="V117" s="83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9"/>
      <c r="AH117" s="29"/>
      <c r="AI117" s="29"/>
      <c r="AJ117" s="29"/>
      <c r="AK117" s="29"/>
    </row>
    <row r="118" spans="20:38">
      <c r="T118" s="83"/>
      <c r="U118" s="83"/>
      <c r="V118" s="83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9"/>
      <c r="AH118" s="29"/>
      <c r="AI118" s="29"/>
      <c r="AJ118" s="29"/>
      <c r="AK118" s="29"/>
    </row>
    <row r="119" spans="20:38">
      <c r="T119" s="75"/>
      <c r="U119" s="75"/>
      <c r="V119" s="75"/>
      <c r="W119" s="26"/>
      <c r="X119" s="26"/>
      <c r="Y119" s="26"/>
      <c r="Z119" s="26"/>
      <c r="AA119" s="26"/>
      <c r="AB119" s="20"/>
      <c r="AC119" s="20"/>
      <c r="AD119" s="20"/>
      <c r="AE119" s="20"/>
      <c r="AF119" s="20"/>
      <c r="AG119" s="29"/>
      <c r="AH119" s="29"/>
      <c r="AI119" s="29"/>
      <c r="AJ119" s="29"/>
      <c r="AK119" s="29"/>
    </row>
    <row r="120" spans="20:38">
      <c r="T120" s="75"/>
      <c r="U120" s="75"/>
      <c r="V120" s="75"/>
      <c r="W120" s="26"/>
      <c r="X120" s="26"/>
      <c r="Y120" s="26"/>
      <c r="Z120" s="26"/>
      <c r="AA120" s="26"/>
      <c r="AB120" s="20"/>
      <c r="AC120" s="20"/>
      <c r="AD120" s="20"/>
      <c r="AE120" s="20"/>
      <c r="AF120" s="20"/>
      <c r="AG120" s="29"/>
      <c r="AH120" s="29"/>
      <c r="AI120" s="29"/>
      <c r="AJ120" s="29"/>
      <c r="AK120" s="29"/>
    </row>
    <row r="121" spans="20:38">
      <c r="T121" s="75"/>
      <c r="U121" s="75"/>
      <c r="V121" s="75"/>
      <c r="W121" s="26"/>
      <c r="X121" s="26"/>
      <c r="Y121" s="26"/>
      <c r="Z121" s="26"/>
      <c r="AA121" s="26"/>
      <c r="AB121" s="20"/>
      <c r="AC121" s="20"/>
      <c r="AD121" s="20"/>
      <c r="AE121" s="20"/>
      <c r="AF121" s="20"/>
      <c r="AG121" s="29"/>
      <c r="AH121" s="29"/>
      <c r="AI121" s="29"/>
      <c r="AJ121" s="29"/>
      <c r="AK121" s="29"/>
    </row>
    <row r="122" spans="20:38">
      <c r="T122" s="75"/>
      <c r="U122" s="75"/>
      <c r="V122" s="75"/>
      <c r="W122" s="26"/>
      <c r="X122" s="26"/>
      <c r="Y122" s="26"/>
      <c r="Z122" s="26"/>
      <c r="AA122" s="26"/>
      <c r="AB122" s="20"/>
      <c r="AC122" s="20"/>
      <c r="AD122" s="20"/>
      <c r="AE122" s="20"/>
      <c r="AF122" s="20"/>
      <c r="AG122" s="29"/>
      <c r="AH122" s="29"/>
      <c r="AI122" s="29"/>
      <c r="AJ122" s="29"/>
      <c r="AK122" s="29"/>
    </row>
    <row r="123" spans="20:38">
      <c r="T123" s="75"/>
      <c r="U123" s="75"/>
      <c r="V123" s="75"/>
      <c r="W123" s="26"/>
      <c r="X123" s="26"/>
      <c r="Y123" s="26"/>
      <c r="Z123" s="26"/>
      <c r="AA123" s="26"/>
      <c r="AB123" s="20"/>
      <c r="AC123" s="20"/>
      <c r="AD123" s="20"/>
      <c r="AE123" s="20"/>
      <c r="AF123" s="20"/>
      <c r="AG123" s="29"/>
      <c r="AH123" s="29"/>
      <c r="AI123" s="29"/>
      <c r="AJ123" s="29"/>
      <c r="AK123" s="29"/>
    </row>
    <row r="124" spans="20:38">
      <c r="T124" s="128"/>
      <c r="U124" s="128"/>
      <c r="V124" s="128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9"/>
      <c r="AH124" s="29"/>
      <c r="AI124" s="29"/>
      <c r="AJ124" s="29"/>
      <c r="AK124" s="29"/>
    </row>
    <row r="125" spans="20:38"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</row>
    <row r="126" spans="20:38"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</row>
    <row r="127" spans="20:38"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20:38"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</row>
    <row r="129" spans="20:37">
      <c r="T129" s="83"/>
      <c r="U129" s="83"/>
      <c r="V129" s="83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9"/>
      <c r="AH129" s="29"/>
      <c r="AI129" s="29"/>
      <c r="AJ129" s="29"/>
      <c r="AK129" s="29"/>
    </row>
    <row r="130" spans="20:37">
      <c r="T130" s="83"/>
      <c r="U130" s="83"/>
      <c r="V130" s="83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9"/>
      <c r="AH130" s="29"/>
      <c r="AI130" s="29"/>
      <c r="AJ130" s="29"/>
      <c r="AK130" s="29"/>
    </row>
    <row r="131" spans="20:37">
      <c r="T131" s="83"/>
      <c r="U131" s="83"/>
      <c r="V131" s="83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9"/>
      <c r="AH131" s="29"/>
      <c r="AI131" s="29"/>
      <c r="AJ131" s="29"/>
      <c r="AK131" s="29"/>
    </row>
    <row r="132" spans="20:37">
      <c r="T132" s="83"/>
      <c r="U132" s="83"/>
      <c r="V132" s="83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9"/>
      <c r="AH132" s="29"/>
      <c r="AI132" s="29"/>
      <c r="AJ132" s="29"/>
      <c r="AK132" s="29"/>
    </row>
    <row r="133" spans="20:37">
      <c r="T133" s="75"/>
      <c r="U133" s="75"/>
      <c r="V133" s="75"/>
      <c r="W133" s="26"/>
      <c r="X133" s="26"/>
      <c r="Y133" s="26"/>
      <c r="Z133" s="26"/>
      <c r="AA133" s="26"/>
      <c r="AB133" s="20"/>
      <c r="AC133" s="20"/>
      <c r="AD133" s="20"/>
      <c r="AE133" s="20"/>
      <c r="AF133" s="20"/>
      <c r="AG133" s="29"/>
      <c r="AH133" s="29"/>
      <c r="AI133" s="29"/>
      <c r="AJ133" s="29"/>
      <c r="AK133" s="29"/>
    </row>
    <row r="134" spans="20:37">
      <c r="T134" s="75"/>
      <c r="U134" s="75"/>
      <c r="V134" s="75"/>
      <c r="W134" s="26"/>
      <c r="X134" s="26"/>
      <c r="Y134" s="26"/>
      <c r="Z134" s="26"/>
      <c r="AA134" s="26"/>
      <c r="AB134" s="20"/>
      <c r="AC134" s="20"/>
      <c r="AD134" s="20"/>
      <c r="AE134" s="20"/>
      <c r="AF134" s="20"/>
      <c r="AG134" s="29"/>
      <c r="AH134" s="29"/>
      <c r="AI134" s="29"/>
      <c r="AJ134" s="29"/>
      <c r="AK134" s="29"/>
    </row>
    <row r="135" spans="20:37">
      <c r="T135" s="75"/>
      <c r="U135" s="75"/>
      <c r="V135" s="75"/>
      <c r="W135" s="26"/>
      <c r="X135" s="26"/>
      <c r="Y135" s="26"/>
      <c r="Z135" s="26"/>
      <c r="AA135" s="26"/>
      <c r="AB135" s="20"/>
      <c r="AC135" s="20"/>
      <c r="AD135" s="20"/>
      <c r="AE135" s="20"/>
      <c r="AF135" s="20"/>
      <c r="AG135" s="29"/>
      <c r="AH135" s="29"/>
      <c r="AI135" s="29"/>
      <c r="AJ135" s="29"/>
      <c r="AK135" s="29"/>
    </row>
    <row r="136" spans="20:37">
      <c r="T136" s="75"/>
      <c r="U136" s="75"/>
      <c r="V136" s="75"/>
      <c r="W136" s="26"/>
      <c r="X136" s="26"/>
      <c r="Y136" s="26"/>
      <c r="Z136" s="26"/>
      <c r="AA136" s="26"/>
      <c r="AB136" s="20"/>
      <c r="AC136" s="20"/>
      <c r="AD136" s="20"/>
      <c r="AE136" s="20"/>
      <c r="AF136" s="20"/>
      <c r="AG136" s="29"/>
      <c r="AH136" s="29"/>
      <c r="AI136" s="29"/>
      <c r="AJ136" s="29"/>
      <c r="AK136" s="29"/>
    </row>
    <row r="137" spans="20:37">
      <c r="T137" s="75"/>
      <c r="U137" s="75"/>
      <c r="V137" s="75"/>
      <c r="W137" s="26"/>
      <c r="X137" s="26"/>
      <c r="Y137" s="26"/>
      <c r="Z137" s="26"/>
      <c r="AA137" s="26"/>
      <c r="AB137" s="20"/>
      <c r="AC137" s="20"/>
      <c r="AD137" s="20"/>
      <c r="AE137" s="20"/>
      <c r="AF137" s="20"/>
      <c r="AG137" s="29"/>
      <c r="AH137" s="29"/>
      <c r="AI137" s="29"/>
      <c r="AJ137" s="29"/>
      <c r="AK137" s="29"/>
    </row>
    <row r="138" spans="20:37">
      <c r="T138" s="128"/>
      <c r="U138" s="128"/>
      <c r="V138" s="128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9"/>
      <c r="AH138" s="29"/>
      <c r="AI138" s="29"/>
      <c r="AJ138" s="29"/>
      <c r="AK138" s="29"/>
    </row>
    <row r="139" spans="20:37"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</row>
    <row r="140" spans="20:37"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</row>
    <row r="141" spans="20:37">
      <c r="T141" s="83"/>
      <c r="U141" s="83"/>
      <c r="V141" s="83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9"/>
      <c r="AJ141" s="29"/>
      <c r="AK141" s="29"/>
    </row>
    <row r="142" spans="20:37">
      <c r="T142" s="83"/>
      <c r="U142" s="83"/>
      <c r="V142" s="83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9"/>
      <c r="AJ142" s="29"/>
      <c r="AK142" s="29"/>
    </row>
    <row r="143" spans="20:37">
      <c r="T143" s="83"/>
      <c r="U143" s="83"/>
      <c r="V143" s="83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9"/>
      <c r="AJ143" s="29"/>
      <c r="AK143" s="29"/>
    </row>
    <row r="144" spans="20:37">
      <c r="T144" s="83"/>
      <c r="U144" s="83"/>
      <c r="V144" s="83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9"/>
      <c r="AJ144" s="29"/>
      <c r="AK144" s="29"/>
    </row>
    <row r="145" spans="20:37">
      <c r="T145" s="75"/>
      <c r="U145" s="75"/>
      <c r="V145" s="75"/>
      <c r="W145" s="26"/>
      <c r="X145" s="26"/>
      <c r="Y145" s="26"/>
      <c r="Z145" s="26"/>
      <c r="AA145" s="26"/>
      <c r="AB145" s="20"/>
      <c r="AC145" s="20"/>
      <c r="AD145" s="20"/>
      <c r="AE145" s="20"/>
      <c r="AF145" s="20"/>
      <c r="AG145" s="20"/>
      <c r="AH145" s="20"/>
      <c r="AI145" s="29"/>
      <c r="AJ145" s="29"/>
      <c r="AK145" s="29"/>
    </row>
    <row r="146" spans="20:37">
      <c r="T146" s="75"/>
      <c r="U146" s="75"/>
      <c r="V146" s="75"/>
      <c r="W146" s="26"/>
      <c r="X146" s="26"/>
      <c r="Y146" s="26"/>
      <c r="Z146" s="26"/>
      <c r="AA146" s="26"/>
      <c r="AB146" s="20"/>
      <c r="AC146" s="20"/>
      <c r="AD146" s="20"/>
      <c r="AE146" s="20"/>
      <c r="AF146" s="20"/>
      <c r="AG146" s="20"/>
      <c r="AH146" s="20"/>
      <c r="AI146" s="29"/>
      <c r="AJ146" s="29"/>
      <c r="AK146" s="29"/>
    </row>
    <row r="147" spans="20:37">
      <c r="T147" s="75"/>
      <c r="U147" s="75"/>
      <c r="V147" s="75"/>
      <c r="W147" s="26"/>
      <c r="X147" s="26"/>
      <c r="Y147" s="26"/>
      <c r="Z147" s="26"/>
      <c r="AA147" s="26"/>
      <c r="AB147" s="20"/>
      <c r="AC147" s="20"/>
      <c r="AD147" s="20"/>
      <c r="AE147" s="20"/>
      <c r="AF147" s="20"/>
      <c r="AG147" s="20"/>
      <c r="AH147" s="20"/>
      <c r="AI147" s="29"/>
      <c r="AJ147" s="29"/>
      <c r="AK147" s="29"/>
    </row>
    <row r="148" spans="20:37">
      <c r="T148" s="75"/>
      <c r="U148" s="75"/>
      <c r="V148" s="75"/>
      <c r="W148" s="26"/>
      <c r="X148" s="26"/>
      <c r="Y148" s="26"/>
      <c r="Z148" s="26"/>
      <c r="AA148" s="26"/>
      <c r="AB148" s="20"/>
      <c r="AC148" s="20"/>
      <c r="AD148" s="20"/>
      <c r="AE148" s="20"/>
      <c r="AF148" s="20"/>
      <c r="AG148" s="20"/>
      <c r="AH148" s="20"/>
      <c r="AI148" s="29"/>
      <c r="AJ148" s="29"/>
      <c r="AK148" s="29"/>
    </row>
    <row r="149" spans="20:37">
      <c r="T149" s="75"/>
      <c r="U149" s="75"/>
      <c r="V149" s="75"/>
      <c r="W149" s="26"/>
      <c r="X149" s="26"/>
      <c r="Y149" s="26"/>
      <c r="Z149" s="26"/>
      <c r="AA149" s="26"/>
      <c r="AB149" s="20"/>
      <c r="AC149" s="20"/>
      <c r="AD149" s="20"/>
      <c r="AE149" s="20"/>
      <c r="AF149" s="20"/>
      <c r="AG149" s="20"/>
      <c r="AH149" s="20"/>
      <c r="AI149" s="29"/>
      <c r="AJ149" s="29"/>
      <c r="AK149" s="29"/>
    </row>
    <row r="150" spans="20:37">
      <c r="T150" s="128"/>
      <c r="U150" s="128"/>
      <c r="V150" s="128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9"/>
      <c r="AJ150" s="29"/>
      <c r="AK150" s="29"/>
    </row>
    <row r="151" spans="20:37"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</row>
    <row r="152" spans="20:37"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</row>
    <row r="153" spans="20:37">
      <c r="T153" s="83"/>
      <c r="U153" s="83"/>
      <c r="V153" s="83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9"/>
      <c r="AH153" s="29"/>
      <c r="AI153" s="29"/>
      <c r="AJ153" s="29"/>
      <c r="AK153" s="29"/>
    </row>
    <row r="154" spans="20:37">
      <c r="T154" s="83"/>
      <c r="U154" s="83"/>
      <c r="V154" s="83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9"/>
      <c r="AH154" s="29"/>
      <c r="AI154" s="29"/>
      <c r="AJ154" s="29"/>
      <c r="AK154" s="29"/>
    </row>
    <row r="155" spans="20:37">
      <c r="T155" s="83"/>
      <c r="U155" s="83"/>
      <c r="V155" s="83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9"/>
      <c r="AH155" s="29"/>
      <c r="AI155" s="29"/>
      <c r="AJ155" s="29"/>
      <c r="AK155" s="29"/>
    </row>
    <row r="156" spans="20:37">
      <c r="T156" s="83"/>
      <c r="U156" s="83"/>
      <c r="V156" s="83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9"/>
      <c r="AH156" s="29"/>
      <c r="AI156" s="29"/>
      <c r="AJ156" s="29"/>
      <c r="AK156" s="29"/>
    </row>
    <row r="157" spans="20:37">
      <c r="T157" s="75"/>
      <c r="U157" s="75"/>
      <c r="V157" s="75"/>
      <c r="W157" s="26"/>
      <c r="X157" s="26"/>
      <c r="Y157" s="26"/>
      <c r="Z157" s="26"/>
      <c r="AA157" s="26"/>
      <c r="AB157" s="20"/>
      <c r="AC157" s="20"/>
      <c r="AD157" s="20"/>
      <c r="AE157" s="20"/>
      <c r="AF157" s="20"/>
      <c r="AG157" s="29"/>
      <c r="AH157" s="29"/>
      <c r="AI157" s="29"/>
      <c r="AJ157" s="29"/>
      <c r="AK157" s="29"/>
    </row>
    <row r="158" spans="20:37">
      <c r="T158" s="75"/>
      <c r="U158" s="75"/>
      <c r="V158" s="75"/>
      <c r="W158" s="26"/>
      <c r="X158" s="26"/>
      <c r="Y158" s="26"/>
      <c r="Z158" s="26"/>
      <c r="AA158" s="26"/>
      <c r="AB158" s="20"/>
      <c r="AC158" s="20"/>
      <c r="AD158" s="20"/>
      <c r="AE158" s="20"/>
      <c r="AF158" s="20"/>
      <c r="AG158" s="29"/>
      <c r="AH158" s="29"/>
      <c r="AI158" s="29"/>
      <c r="AJ158" s="29"/>
      <c r="AK158" s="29"/>
    </row>
    <row r="159" spans="20:37">
      <c r="T159" s="75"/>
      <c r="U159" s="75"/>
      <c r="V159" s="75"/>
      <c r="W159" s="26"/>
      <c r="X159" s="26"/>
      <c r="Y159" s="26"/>
      <c r="Z159" s="26"/>
      <c r="AA159" s="26"/>
      <c r="AB159" s="20"/>
      <c r="AC159" s="20"/>
      <c r="AD159" s="20"/>
      <c r="AE159" s="20"/>
      <c r="AF159" s="20"/>
      <c r="AG159" s="29"/>
      <c r="AH159" s="29"/>
      <c r="AI159" s="29"/>
      <c r="AJ159" s="29"/>
      <c r="AK159" s="29"/>
    </row>
    <row r="160" spans="20:37">
      <c r="T160" s="75"/>
      <c r="U160" s="75"/>
      <c r="V160" s="75"/>
      <c r="W160" s="26"/>
      <c r="X160" s="26"/>
      <c r="Y160" s="26"/>
      <c r="Z160" s="26"/>
      <c r="AA160" s="30"/>
      <c r="AB160" s="20"/>
      <c r="AC160" s="20"/>
      <c r="AD160" s="20"/>
      <c r="AE160" s="20"/>
      <c r="AF160" s="20"/>
      <c r="AG160" s="29"/>
      <c r="AH160" s="29"/>
      <c r="AI160" s="29"/>
      <c r="AJ160" s="29"/>
      <c r="AK160" s="29"/>
    </row>
    <row r="161" spans="20:37">
      <c r="T161" s="75"/>
      <c r="U161" s="75"/>
      <c r="V161" s="75"/>
      <c r="W161" s="26"/>
      <c r="X161" s="26"/>
      <c r="Y161" s="26"/>
      <c r="Z161" s="26"/>
      <c r="AA161" s="26"/>
      <c r="AB161" s="20"/>
      <c r="AC161" s="20"/>
      <c r="AD161" s="20"/>
      <c r="AE161" s="20"/>
      <c r="AF161" s="20"/>
      <c r="AG161" s="29"/>
      <c r="AH161" s="29"/>
      <c r="AI161" s="29"/>
      <c r="AJ161" s="29"/>
      <c r="AK161" s="29"/>
    </row>
    <row r="162" spans="20:37">
      <c r="T162" s="128"/>
      <c r="U162" s="128"/>
      <c r="V162" s="128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9"/>
      <c r="AH162" s="29"/>
      <c r="AI162" s="29"/>
      <c r="AJ162" s="29"/>
      <c r="AK162" s="29"/>
    </row>
    <row r="163" spans="20:37"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</row>
    <row r="164" spans="20:37"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</row>
    <row r="165" spans="20:37">
      <c r="T165" s="83"/>
      <c r="U165" s="83"/>
      <c r="V165" s="83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9"/>
      <c r="AH165" s="29"/>
      <c r="AI165" s="29"/>
      <c r="AJ165" s="29"/>
      <c r="AK165" s="29"/>
    </row>
    <row r="166" spans="20:37">
      <c r="T166" s="83"/>
      <c r="U166" s="83"/>
      <c r="V166" s="83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9"/>
      <c r="AH166" s="29"/>
      <c r="AI166" s="29"/>
      <c r="AJ166" s="29"/>
      <c r="AK166" s="29"/>
    </row>
    <row r="167" spans="20:37">
      <c r="T167" s="83"/>
      <c r="U167" s="83"/>
      <c r="V167" s="83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9"/>
      <c r="AH167" s="29"/>
      <c r="AI167" s="29"/>
      <c r="AJ167" s="29"/>
      <c r="AK167" s="29"/>
    </row>
    <row r="168" spans="20:37">
      <c r="T168" s="83"/>
      <c r="U168" s="83"/>
      <c r="V168" s="83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9"/>
      <c r="AH168" s="29"/>
      <c r="AI168" s="29"/>
      <c r="AJ168" s="29"/>
      <c r="AK168" s="29"/>
    </row>
    <row r="169" spans="20:37">
      <c r="T169" s="75"/>
      <c r="U169" s="75"/>
      <c r="V169" s="75"/>
      <c r="W169" s="26"/>
      <c r="X169" s="26"/>
      <c r="Y169" s="26"/>
      <c r="Z169" s="26"/>
      <c r="AA169" s="26"/>
      <c r="AB169" s="20"/>
      <c r="AC169" s="20"/>
      <c r="AD169" s="20"/>
      <c r="AE169" s="20"/>
      <c r="AF169" s="20"/>
      <c r="AG169" s="29"/>
      <c r="AH169" s="29"/>
      <c r="AI169" s="29"/>
      <c r="AJ169" s="29"/>
      <c r="AK169" s="29"/>
    </row>
    <row r="170" spans="20:37">
      <c r="T170" s="75"/>
      <c r="U170" s="75"/>
      <c r="V170" s="75"/>
      <c r="W170" s="26"/>
      <c r="X170" s="26"/>
      <c r="Y170" s="26"/>
      <c r="Z170" s="26"/>
      <c r="AA170" s="26"/>
      <c r="AB170" s="20"/>
      <c r="AC170" s="20"/>
      <c r="AD170" s="20"/>
      <c r="AE170" s="20"/>
      <c r="AF170" s="20"/>
      <c r="AG170" s="29"/>
      <c r="AH170" s="29"/>
      <c r="AI170" s="29"/>
      <c r="AJ170" s="29"/>
      <c r="AK170" s="29"/>
    </row>
    <row r="171" spans="20:37">
      <c r="T171" s="75"/>
      <c r="U171" s="75"/>
      <c r="V171" s="75"/>
      <c r="W171" s="26"/>
      <c r="X171" s="26"/>
      <c r="Y171" s="26"/>
      <c r="Z171" s="26"/>
      <c r="AA171" s="26"/>
      <c r="AB171" s="20"/>
      <c r="AC171" s="20"/>
      <c r="AD171" s="20"/>
      <c r="AE171" s="20"/>
      <c r="AF171" s="20"/>
      <c r="AG171" s="29"/>
      <c r="AH171" s="29"/>
      <c r="AI171" s="29"/>
      <c r="AJ171" s="29"/>
      <c r="AK171" s="29"/>
    </row>
    <row r="172" spans="20:37">
      <c r="T172" s="75"/>
      <c r="U172" s="75"/>
      <c r="V172" s="75"/>
      <c r="W172" s="26"/>
      <c r="X172" s="26"/>
      <c r="Y172" s="26"/>
      <c r="Z172" s="26"/>
      <c r="AA172" s="26"/>
      <c r="AB172" s="20"/>
      <c r="AC172" s="20"/>
      <c r="AD172" s="20"/>
      <c r="AE172" s="20"/>
      <c r="AF172" s="20"/>
      <c r="AG172" s="29"/>
      <c r="AH172" s="29"/>
      <c r="AI172" s="29"/>
      <c r="AJ172" s="29"/>
      <c r="AK172" s="29"/>
    </row>
    <row r="173" spans="20:37">
      <c r="T173" s="75"/>
      <c r="U173" s="75"/>
      <c r="V173" s="75"/>
      <c r="W173" s="26"/>
      <c r="X173" s="26"/>
      <c r="Y173" s="26"/>
      <c r="Z173" s="26"/>
      <c r="AA173" s="26"/>
      <c r="AB173" s="20"/>
      <c r="AC173" s="20"/>
      <c r="AD173" s="20"/>
      <c r="AE173" s="20"/>
      <c r="AF173" s="20"/>
      <c r="AG173" s="29"/>
      <c r="AH173" s="29"/>
      <c r="AI173" s="29"/>
      <c r="AJ173" s="29"/>
      <c r="AK173" s="29"/>
    </row>
    <row r="174" spans="20:37">
      <c r="T174" s="128"/>
      <c r="U174" s="128"/>
      <c r="V174" s="128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9"/>
      <c r="AH174" s="29"/>
      <c r="AI174" s="29"/>
      <c r="AJ174" s="29"/>
      <c r="AK174" s="29"/>
    </row>
    <row r="175" spans="20:37"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</row>
    <row r="176" spans="20:37"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</row>
    <row r="177" spans="20:37">
      <c r="T177" s="83"/>
      <c r="U177" s="83"/>
      <c r="V177" s="83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9"/>
    </row>
    <row r="178" spans="20:37">
      <c r="T178" s="83"/>
      <c r="U178" s="83"/>
      <c r="V178" s="83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9"/>
    </row>
    <row r="179" spans="20:37">
      <c r="T179" s="83"/>
      <c r="U179" s="83"/>
      <c r="V179" s="83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9"/>
    </row>
    <row r="180" spans="20:37">
      <c r="T180" s="83"/>
      <c r="U180" s="83"/>
      <c r="V180" s="83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9"/>
    </row>
    <row r="181" spans="20:37">
      <c r="T181" s="75"/>
      <c r="U181" s="75"/>
      <c r="V181" s="75"/>
      <c r="W181" s="26"/>
      <c r="X181" s="26"/>
      <c r="Y181" s="26"/>
      <c r="Z181" s="26"/>
      <c r="AA181" s="26"/>
      <c r="AB181" s="20"/>
      <c r="AC181" s="20"/>
      <c r="AD181" s="20"/>
      <c r="AE181" s="20"/>
      <c r="AF181" s="20"/>
      <c r="AG181" s="20"/>
      <c r="AH181" s="20"/>
      <c r="AI181" s="20"/>
      <c r="AJ181" s="20"/>
      <c r="AK181" s="29"/>
    </row>
    <row r="182" spans="20:37">
      <c r="T182" s="75"/>
      <c r="U182" s="75"/>
      <c r="V182" s="75"/>
      <c r="W182" s="26"/>
      <c r="X182" s="26"/>
      <c r="Y182" s="26"/>
      <c r="Z182" s="26"/>
      <c r="AA182" s="26"/>
      <c r="AB182" s="20"/>
      <c r="AC182" s="20"/>
      <c r="AD182" s="20"/>
      <c r="AE182" s="20"/>
      <c r="AF182" s="20"/>
      <c r="AG182" s="20"/>
      <c r="AH182" s="20"/>
      <c r="AI182" s="20"/>
      <c r="AJ182" s="20"/>
      <c r="AK182" s="29"/>
    </row>
    <row r="183" spans="20:37">
      <c r="T183" s="75"/>
      <c r="U183" s="75"/>
      <c r="V183" s="75"/>
      <c r="W183" s="26"/>
      <c r="X183" s="26"/>
      <c r="Y183" s="26"/>
      <c r="Z183" s="26"/>
      <c r="AA183" s="26"/>
      <c r="AB183" s="20"/>
      <c r="AC183" s="20"/>
      <c r="AD183" s="20"/>
      <c r="AE183" s="20"/>
      <c r="AF183" s="20"/>
      <c r="AG183" s="20"/>
      <c r="AH183" s="20"/>
      <c r="AI183" s="20"/>
      <c r="AJ183" s="20"/>
      <c r="AK183" s="29"/>
    </row>
    <row r="184" spans="20:37">
      <c r="T184" s="75"/>
      <c r="U184" s="75"/>
      <c r="V184" s="75"/>
      <c r="W184" s="26"/>
      <c r="X184" s="26"/>
      <c r="Y184" s="26"/>
      <c r="Z184" s="26"/>
      <c r="AA184" s="26"/>
      <c r="AB184" s="20"/>
      <c r="AC184" s="20"/>
      <c r="AD184" s="20"/>
      <c r="AE184" s="20"/>
      <c r="AF184" s="20"/>
      <c r="AG184" s="20"/>
      <c r="AH184" s="20"/>
      <c r="AI184" s="20"/>
      <c r="AJ184" s="20"/>
      <c r="AK184" s="29"/>
    </row>
    <row r="185" spans="20:37">
      <c r="T185" s="75"/>
      <c r="U185" s="75"/>
      <c r="V185" s="75"/>
      <c r="W185" s="26"/>
      <c r="X185" s="26"/>
      <c r="Y185" s="26"/>
      <c r="Z185" s="26"/>
      <c r="AA185" s="26"/>
      <c r="AB185" s="20"/>
      <c r="AC185" s="20"/>
      <c r="AD185" s="20"/>
      <c r="AE185" s="20"/>
      <c r="AF185" s="20"/>
      <c r="AG185" s="20"/>
      <c r="AH185" s="20"/>
      <c r="AI185" s="20"/>
      <c r="AJ185" s="20"/>
      <c r="AK185" s="29"/>
    </row>
    <row r="186" spans="20:37">
      <c r="T186" s="128"/>
      <c r="U186" s="128"/>
      <c r="V186" s="128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9"/>
    </row>
    <row r="187" spans="20:37"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</row>
    <row r="188" spans="20:37"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</row>
    <row r="189" spans="20:37"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20:37"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  <row r="195" spans="20:37"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</row>
  </sheetData>
  <sheetProtection password="CE28" sheet="1" objects="1" scenarios="1" selectLockedCells="1" selectUnlockedCells="1"/>
  <mergeCells count="227"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O25:P25"/>
    <mergeCell ref="B29:G29"/>
    <mergeCell ref="F15:G16"/>
    <mergeCell ref="M12:P12"/>
    <mergeCell ref="M13:P13"/>
    <mergeCell ref="A18:A21"/>
    <mergeCell ref="A4:K4"/>
    <mergeCell ref="A12:E12"/>
    <mergeCell ref="W33:X33"/>
    <mergeCell ref="T33:U33"/>
    <mergeCell ref="B41:H41"/>
    <mergeCell ref="J41:K41"/>
    <mergeCell ref="B42:H42"/>
    <mergeCell ref="J42:K42"/>
    <mergeCell ref="K7:L7"/>
    <mergeCell ref="M34:P34"/>
    <mergeCell ref="J37:K37"/>
    <mergeCell ref="J38:K38"/>
    <mergeCell ref="J39:K39"/>
    <mergeCell ref="J35:K35"/>
    <mergeCell ref="J36:K36"/>
    <mergeCell ref="M29:P29"/>
    <mergeCell ref="M30:P30"/>
    <mergeCell ref="M32:P32"/>
    <mergeCell ref="J32:K32"/>
    <mergeCell ref="J29:K29"/>
    <mergeCell ref="B18:H21"/>
    <mergeCell ref="A7:D7"/>
    <mergeCell ref="B26:H26"/>
    <mergeCell ref="F12:G12"/>
    <mergeCell ref="F13:G13"/>
    <mergeCell ref="F14:G14"/>
    <mergeCell ref="T71:V71"/>
    <mergeCell ref="T72:V72"/>
    <mergeCell ref="T73:V73"/>
    <mergeCell ref="T96:V96"/>
    <mergeCell ref="T97:V97"/>
    <mergeCell ref="T74:V74"/>
    <mergeCell ref="T75:V75"/>
    <mergeCell ref="T76:V76"/>
    <mergeCell ref="T77:V77"/>
    <mergeCell ref="T95:V95"/>
    <mergeCell ref="T87:V87"/>
    <mergeCell ref="T88:V88"/>
    <mergeCell ref="T89:V89"/>
    <mergeCell ref="T82:V82"/>
    <mergeCell ref="T83:V83"/>
    <mergeCell ref="T84:V84"/>
    <mergeCell ref="T85:V85"/>
    <mergeCell ref="T78:V78"/>
    <mergeCell ref="T79:V79"/>
    <mergeCell ref="T94:V94"/>
    <mergeCell ref="T133:V133"/>
    <mergeCell ref="T134:V134"/>
    <mergeCell ref="T129:V129"/>
    <mergeCell ref="T130:V130"/>
    <mergeCell ref="T65:V65"/>
    <mergeCell ref="Q20:Q21"/>
    <mergeCell ref="R20:R21"/>
    <mergeCell ref="S20:S21"/>
    <mergeCell ref="T51:V51"/>
    <mergeCell ref="T52:V52"/>
    <mergeCell ref="T53:V53"/>
    <mergeCell ref="T50:V50"/>
    <mergeCell ref="T66:V66"/>
    <mergeCell ref="T59:V59"/>
    <mergeCell ref="T60:V60"/>
    <mergeCell ref="T61:V61"/>
    <mergeCell ref="T62:V62"/>
    <mergeCell ref="T63:V63"/>
    <mergeCell ref="T64:V64"/>
    <mergeCell ref="T55:V55"/>
    <mergeCell ref="T58:V58"/>
    <mergeCell ref="T100:V100"/>
    <mergeCell ref="T101:V101"/>
    <mergeCell ref="T90:V90"/>
    <mergeCell ref="M43:P43"/>
    <mergeCell ref="T162:V162"/>
    <mergeCell ref="T158:V158"/>
    <mergeCell ref="T159:V159"/>
    <mergeCell ref="T138:V138"/>
    <mergeCell ref="T141:V141"/>
    <mergeCell ref="T142:V142"/>
    <mergeCell ref="T143:V143"/>
    <mergeCell ref="T144:V144"/>
    <mergeCell ref="T145:V145"/>
    <mergeCell ref="T146:V146"/>
    <mergeCell ref="T147:V147"/>
    <mergeCell ref="T148:V148"/>
    <mergeCell ref="T157:V157"/>
    <mergeCell ref="T149:V149"/>
    <mergeCell ref="T150:V150"/>
    <mergeCell ref="T153:V153"/>
    <mergeCell ref="T154:V154"/>
    <mergeCell ref="T135:V135"/>
    <mergeCell ref="T136:V136"/>
    <mergeCell ref="T137:V137"/>
    <mergeCell ref="T115:V115"/>
    <mergeCell ref="T119:V119"/>
    <mergeCell ref="T120:V120"/>
    <mergeCell ref="T155:V155"/>
    <mergeCell ref="T156:V156"/>
    <mergeCell ref="T67:V67"/>
    <mergeCell ref="T91:V91"/>
    <mergeCell ref="T165:V165"/>
    <mergeCell ref="T166:V166"/>
    <mergeCell ref="T167:V167"/>
    <mergeCell ref="T168:V168"/>
    <mergeCell ref="T169:V169"/>
    <mergeCell ref="T102:V102"/>
    <mergeCell ref="T103:V103"/>
    <mergeCell ref="T98:V98"/>
    <mergeCell ref="T99:V99"/>
    <mergeCell ref="T160:V160"/>
    <mergeCell ref="T161:V161"/>
    <mergeCell ref="T122:V122"/>
    <mergeCell ref="T121:V121"/>
    <mergeCell ref="T123:V123"/>
    <mergeCell ref="T124:V124"/>
    <mergeCell ref="T118:V118"/>
    <mergeCell ref="T116:V116"/>
    <mergeCell ref="T117:V117"/>
    <mergeCell ref="T131:V131"/>
    <mergeCell ref="T132:V132"/>
    <mergeCell ref="T170:V170"/>
    <mergeCell ref="T186:V186"/>
    <mergeCell ref="T171:V171"/>
    <mergeCell ref="T172:V172"/>
    <mergeCell ref="T173:V173"/>
    <mergeCell ref="T174:V174"/>
    <mergeCell ref="T177:V177"/>
    <mergeCell ref="T178:V178"/>
    <mergeCell ref="T179:V179"/>
    <mergeCell ref="T180:V180"/>
    <mergeCell ref="T181:V181"/>
    <mergeCell ref="T183:V183"/>
    <mergeCell ref="T184:V184"/>
    <mergeCell ref="T185:V185"/>
    <mergeCell ref="T182:V182"/>
    <mergeCell ref="B43:H43"/>
    <mergeCell ref="B40:H40"/>
    <mergeCell ref="O33:P33"/>
    <mergeCell ref="B30:G30"/>
    <mergeCell ref="J11:K11"/>
    <mergeCell ref="F10:G11"/>
    <mergeCell ref="A10:E11"/>
    <mergeCell ref="J30:K30"/>
    <mergeCell ref="O19:P19"/>
    <mergeCell ref="M19:N19"/>
    <mergeCell ref="B27:H27"/>
    <mergeCell ref="B28:H28"/>
    <mergeCell ref="A13:E13"/>
    <mergeCell ref="A14:E14"/>
    <mergeCell ref="J19:K21"/>
    <mergeCell ref="I19:I21"/>
    <mergeCell ref="I18:K18"/>
    <mergeCell ref="J26:K26"/>
    <mergeCell ref="A22:K22"/>
    <mergeCell ref="J24:K24"/>
    <mergeCell ref="J12:K12"/>
    <mergeCell ref="J13:K13"/>
    <mergeCell ref="J14:K14"/>
    <mergeCell ref="O22:P22"/>
    <mergeCell ref="B32:G32"/>
    <mergeCell ref="M39:P39"/>
    <mergeCell ref="M44:P44"/>
    <mergeCell ref="B47:H47"/>
    <mergeCell ref="J43:K43"/>
    <mergeCell ref="P20:P21"/>
    <mergeCell ref="O20:O21"/>
    <mergeCell ref="B35:H35"/>
    <mergeCell ref="B36:H36"/>
    <mergeCell ref="B37:H37"/>
    <mergeCell ref="B38:H38"/>
    <mergeCell ref="M20:N21"/>
    <mergeCell ref="M22:N22"/>
    <mergeCell ref="J23:K23"/>
    <mergeCell ref="J27:K27"/>
    <mergeCell ref="M33:N33"/>
    <mergeCell ref="J31:K31"/>
    <mergeCell ref="J33:K33"/>
    <mergeCell ref="J34:K34"/>
    <mergeCell ref="B34:H34"/>
    <mergeCell ref="J25:K25"/>
    <mergeCell ref="B46:H46"/>
    <mergeCell ref="J46:K46"/>
    <mergeCell ref="B45:H45"/>
    <mergeCell ref="I10:Z10"/>
    <mergeCell ref="A49:Z49"/>
    <mergeCell ref="J45:K45"/>
    <mergeCell ref="O38:P38"/>
    <mergeCell ref="M35:P35"/>
    <mergeCell ref="T86:V86"/>
    <mergeCell ref="M28:P28"/>
    <mergeCell ref="J28:K28"/>
    <mergeCell ref="M31:P31"/>
    <mergeCell ref="J47:K47"/>
    <mergeCell ref="J44:K44"/>
    <mergeCell ref="A57:K57"/>
    <mergeCell ref="A50:K50"/>
    <mergeCell ref="A52:K52"/>
    <mergeCell ref="A54:K54"/>
    <mergeCell ref="A55:K55"/>
    <mergeCell ref="J40:K40"/>
    <mergeCell ref="M40:P40"/>
    <mergeCell ref="T54:V54"/>
    <mergeCell ref="T70:V70"/>
    <mergeCell ref="M36:P36"/>
    <mergeCell ref="M37:P37"/>
    <mergeCell ref="B44:G44"/>
    <mergeCell ref="N48:S48"/>
  </mergeCells>
  <printOptions horizontalCentered="1"/>
  <pageMargins left="0" right="0" top="0.39370078740157483" bottom="0" header="0.31496062992125984" footer="0.31496062992125984"/>
  <pageSetup paperSize="9" scale="9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с мусоропроводом</vt:lpstr>
      <vt:lpstr>'5 этажные с мусоропроводом'!Область_печати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2012-03-06T02:59:34Z</dcterms:modified>
</cp:coreProperties>
</file>