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мусоропровода'!$A$1:$Y$52</definedName>
  </definedNames>
  <calcPr calcId="124519"/>
</workbook>
</file>

<file path=xl/calcChain.xml><?xml version="1.0" encoding="utf-8"?>
<calcChain xmlns="http://schemas.openxmlformats.org/spreadsheetml/2006/main">
  <c r="F14" i="1"/>
  <c r="F13"/>
  <c r="Y13" l="1"/>
  <c r="Y14" s="1"/>
  <c r="J14"/>
  <c r="J13"/>
  <c r="T44"/>
  <c r="U44"/>
  <c r="I43"/>
  <c r="L14"/>
  <c r="L13"/>
  <c r="I14"/>
  <c r="I13"/>
  <c r="R13"/>
  <c r="R12"/>
  <c r="M20"/>
  <c r="J43"/>
  <c r="J40"/>
  <c r="F15" l="1"/>
  <c r="W36"/>
  <c r="I42" s="1"/>
  <c r="X36"/>
  <c r="J42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5" s="1"/>
  <c r="I24"/>
  <c r="I23" s="1"/>
  <c r="M19" s="1"/>
  <c r="I45" l="1"/>
  <c r="P20"/>
</calcChain>
</file>

<file path=xl/sharedStrings.xml><?xml version="1.0" encoding="utf-8"?>
<sst xmlns="http://schemas.openxmlformats.org/spreadsheetml/2006/main" count="71" uniqueCount="69">
  <si>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</si>
  <si>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</si>
  <si>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</si>
  <si>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</si>
  <si>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</si>
  <si>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</si>
  <si>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</si>
  <si>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</si>
  <si>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</si>
  <si>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</si>
  <si>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</si>
  <si>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</si>
  <si>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</si>
  <si>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</si>
  <si>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</si>
  <si>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</si>
  <si>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</si>
  <si>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</si>
  <si>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</si>
  <si>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</si>
  <si>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</si>
  <si>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</si>
  <si>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</si>
  <si>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</si>
  <si>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</si>
  <si>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</si>
  <si>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</si>
  <si>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</si>
  <si>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</si>
  <si>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</si>
  <si>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</si>
  <si>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</si>
  <si>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</si>
  <si>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</si>
  <si>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</si>
  <si>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</si>
  <si>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</si>
  <si>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</si>
  <si>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</si>
  <si>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</si>
  <si>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</si>
  <si>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</si>
  <si>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</si>
  <si>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</si>
  <si>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</si>
  <si>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</si>
  <si>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</si>
  <si>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</si>
  <si>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</si>
  <si>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</si>
  <si>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</si>
  <si>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</si>
  <si>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</si>
  <si>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</si>
  <si>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</si>
  <si>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</si>
  <si>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</si>
  <si>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</si>
  <si>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</si>
  <si>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Комсомольский бульвар, д. №8а</t>
    </r>
  </si>
  <si>
    <t>Замена развязки труб ГВС 2,8м.</t>
  </si>
  <si>
    <t>7.1</t>
  </si>
  <si>
    <t xml:space="preserve">Установка прибора учета ГВС </t>
  </si>
  <si>
    <t>5.1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</si>
  <si>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</si>
  <si>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</si>
  <si>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</si>
  <si>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</si>
  <si>
    <t>Директор                                                                                                      В.В. Коновалов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</si>
</sst>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="70" zoomScaleNormal="60" zoomScaleSheetLayoutView="70" workbookViewId="0">
      <selection activeCell="L15" sqref="L1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140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25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45" t="s">
        <v>15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41"/>
    </row>
    <row r="5" spans="1:25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25">
      <c r="A7" s="147" t="s">
        <v>11</v>
      </c>
      <c r="B7" s="147"/>
      <c r="C7" s="147"/>
      <c r="D7" s="147"/>
      <c r="E7" s="32">
        <v>2230.8000000000002</v>
      </c>
      <c r="F7" s="2" t="s">
        <v>12</v>
      </c>
      <c r="G7" s="3"/>
      <c r="H7" s="3"/>
      <c r="I7" s="21" t="s">
        <v>13</v>
      </c>
      <c r="J7" s="42">
        <v>55</v>
      </c>
      <c r="K7" s="160" t="s">
        <v>14</v>
      </c>
      <c r="L7" s="160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17"/>
      <c r="B10" s="118"/>
      <c r="C10" s="118"/>
      <c r="D10" s="118"/>
      <c r="E10" s="119"/>
      <c r="F10" s="113" t="s">
        <v>36</v>
      </c>
      <c r="G10" s="114"/>
      <c r="H10" s="21"/>
      <c r="I10" s="71" t="s">
        <v>51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25.5" customHeight="1">
      <c r="A11" s="120"/>
      <c r="B11" s="121"/>
      <c r="C11" s="121"/>
      <c r="D11" s="121"/>
      <c r="E11" s="122"/>
      <c r="F11" s="115"/>
      <c r="G11" s="116"/>
      <c r="H11" s="15"/>
      <c r="I11" s="68" t="s">
        <v>52</v>
      </c>
      <c r="J11" s="112" t="s">
        <v>28</v>
      </c>
      <c r="K11" s="112"/>
      <c r="L11" s="68" t="s">
        <v>20</v>
      </c>
      <c r="Y11" s="69" t="s">
        <v>18</v>
      </c>
    </row>
    <row r="12" spans="1:25" ht="26.25" customHeight="1">
      <c r="A12" s="150" t="s">
        <v>64</v>
      </c>
      <c r="B12" s="151"/>
      <c r="C12" s="151"/>
      <c r="D12" s="151"/>
      <c r="E12" s="152"/>
      <c r="F12" s="148">
        <v>112390.49</v>
      </c>
      <c r="G12" s="149"/>
      <c r="H12" s="15"/>
      <c r="I12" s="43"/>
      <c r="J12" s="110"/>
      <c r="K12" s="110"/>
      <c r="L12" s="43"/>
      <c r="M12" s="128"/>
      <c r="N12" s="128"/>
      <c r="O12" s="128"/>
      <c r="P12" s="128"/>
      <c r="Q12" s="50"/>
      <c r="R12" s="60">
        <f>268732.4+56329</f>
        <v>325061.40000000002</v>
      </c>
      <c r="Y12" s="64"/>
    </row>
    <row r="13" spans="1:25" ht="15" customHeight="1">
      <c r="A13" s="150" t="s">
        <v>21</v>
      </c>
      <c r="B13" s="151"/>
      <c r="C13" s="151"/>
      <c r="D13" s="151"/>
      <c r="E13" s="152"/>
      <c r="F13" s="148">
        <f>I13+J13+L13+Y13</f>
        <v>1223870.6500000001</v>
      </c>
      <c r="G13" s="149"/>
      <c r="H13" s="15"/>
      <c r="I13" s="44">
        <f>M20</f>
        <v>330331.14</v>
      </c>
      <c r="J13" s="111">
        <f>T44</f>
        <v>813532.33000000007</v>
      </c>
      <c r="K13" s="71"/>
      <c r="L13" s="44">
        <f>66555.64+13451.54</f>
        <v>80007.179999999993</v>
      </c>
      <c r="M13" s="83"/>
      <c r="N13" s="83"/>
      <c r="O13" s="83"/>
      <c r="P13" s="83"/>
      <c r="Q13" s="50"/>
      <c r="R13" s="63">
        <f>R12*R40/100</f>
        <v>45753.323076923079</v>
      </c>
      <c r="Y13" s="65">
        <f>I42</f>
        <v>0</v>
      </c>
    </row>
    <row r="14" spans="1:25" ht="14.25" customHeight="1">
      <c r="A14" s="150" t="s">
        <v>65</v>
      </c>
      <c r="B14" s="151"/>
      <c r="C14" s="151"/>
      <c r="D14" s="151"/>
      <c r="E14" s="152"/>
      <c r="F14" s="148">
        <f>I14+J14+L14+Y14</f>
        <v>1200777.3490016367</v>
      </c>
      <c r="G14" s="149"/>
      <c r="H14" s="15"/>
      <c r="I14" s="44">
        <f>J23+J31+J32+J33+R13</f>
        <v>329589.40900163667</v>
      </c>
      <c r="J14" s="111">
        <f>U44</f>
        <v>792036.67000000016</v>
      </c>
      <c r="K14" s="71"/>
      <c r="L14" s="44">
        <f>14554.08+64597.19</f>
        <v>79151.27</v>
      </c>
      <c r="M14" s="83"/>
      <c r="N14" s="83"/>
      <c r="O14" s="83"/>
      <c r="P14" s="83"/>
      <c r="Q14" s="50"/>
      <c r="R14" s="1"/>
      <c r="S14" s="31"/>
      <c r="Y14" s="65">
        <f>Y13</f>
        <v>0</v>
      </c>
    </row>
    <row r="15" spans="1:25" ht="15" customHeight="1">
      <c r="A15" s="84" t="s">
        <v>66</v>
      </c>
      <c r="B15" s="85"/>
      <c r="C15" s="85"/>
      <c r="D15" s="85"/>
      <c r="E15" s="86"/>
      <c r="F15" s="123">
        <f>F12+F13-F14</f>
        <v>135483.7909983634</v>
      </c>
      <c r="G15" s="124"/>
      <c r="H15" s="15"/>
      <c r="M15" s="83"/>
      <c r="N15" s="83"/>
      <c r="O15" s="83"/>
      <c r="P15" s="83"/>
      <c r="Q15" s="51"/>
      <c r="R15" s="1"/>
    </row>
    <row r="16" spans="1:25" ht="13.5" customHeight="1">
      <c r="A16" s="87"/>
      <c r="B16" s="88"/>
      <c r="C16" s="88"/>
      <c r="D16" s="88"/>
      <c r="E16" s="89"/>
      <c r="F16" s="125"/>
      <c r="G16" s="126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4" t="s">
        <v>0</v>
      </c>
      <c r="B18" s="146" t="s">
        <v>1</v>
      </c>
      <c r="C18" s="146"/>
      <c r="D18" s="146"/>
      <c r="E18" s="146"/>
      <c r="F18" s="146"/>
      <c r="G18" s="146"/>
      <c r="H18" s="146"/>
      <c r="I18" s="153" t="s">
        <v>37</v>
      </c>
      <c r="J18" s="153"/>
      <c r="K18" s="153"/>
      <c r="L18" s="16"/>
      <c r="M18" s="104"/>
      <c r="N18" s="105"/>
      <c r="O18" s="106"/>
      <c r="P18" s="107"/>
    </row>
    <row r="19" spans="1:19" ht="12" customHeight="1">
      <c r="A19" s="144"/>
      <c r="B19" s="146"/>
      <c r="C19" s="146"/>
      <c r="D19" s="146"/>
      <c r="E19" s="146"/>
      <c r="F19" s="146"/>
      <c r="G19" s="146"/>
      <c r="H19" s="146"/>
      <c r="I19" s="144" t="s">
        <v>39</v>
      </c>
      <c r="J19" s="144" t="s">
        <v>38</v>
      </c>
      <c r="K19" s="144"/>
      <c r="L19" s="16"/>
      <c r="M19" s="129">
        <f>I23+I31+I32+I33+I40</f>
        <v>330331.14</v>
      </c>
      <c r="N19" s="130"/>
      <c r="O19" s="161"/>
      <c r="P19" s="161"/>
    </row>
    <row r="20" spans="1:19" ht="8.25" customHeight="1">
      <c r="A20" s="144"/>
      <c r="B20" s="146"/>
      <c r="C20" s="146"/>
      <c r="D20" s="146"/>
      <c r="E20" s="146"/>
      <c r="F20" s="146"/>
      <c r="G20" s="146"/>
      <c r="H20" s="146"/>
      <c r="I20" s="144"/>
      <c r="J20" s="144"/>
      <c r="K20" s="144"/>
      <c r="L20" s="16"/>
      <c r="M20" s="131">
        <f>275240.96+55090.18</f>
        <v>330331.14</v>
      </c>
      <c r="N20" s="131"/>
      <c r="O20" s="156"/>
      <c r="P20" s="155">
        <f>M20-M19</f>
        <v>0</v>
      </c>
      <c r="Q20" s="80" t="s">
        <v>54</v>
      </c>
      <c r="R20" s="80" t="s">
        <v>55</v>
      </c>
      <c r="S20" s="142"/>
    </row>
    <row r="21" spans="1:19" ht="12.75" customHeight="1">
      <c r="A21" s="144"/>
      <c r="B21" s="146"/>
      <c r="C21" s="146"/>
      <c r="D21" s="146"/>
      <c r="E21" s="146"/>
      <c r="F21" s="146"/>
      <c r="G21" s="146"/>
      <c r="H21" s="146"/>
      <c r="I21" s="144"/>
      <c r="J21" s="144"/>
      <c r="K21" s="144"/>
      <c r="L21" s="16"/>
      <c r="M21" s="131"/>
      <c r="N21" s="131"/>
      <c r="O21" s="156"/>
      <c r="P21" s="156"/>
      <c r="Q21" s="80"/>
      <c r="R21" s="80"/>
      <c r="S21" s="142"/>
    </row>
    <row r="22" spans="1:19" ht="19.5" customHeight="1">
      <c r="A22" s="154" t="s">
        <v>16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7"/>
      <c r="M22" s="132"/>
      <c r="N22" s="133"/>
      <c r="O22" s="127"/>
      <c r="P22" s="127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98" t="s">
        <v>10</v>
      </c>
      <c r="C23" s="99"/>
      <c r="D23" s="99"/>
      <c r="E23" s="99"/>
      <c r="F23" s="99"/>
      <c r="G23" s="99"/>
      <c r="H23" s="100"/>
      <c r="I23" s="11">
        <f>I24+I25+I26+I27+I28+I29+I30</f>
        <v>103262.27126022913</v>
      </c>
      <c r="J23" s="134">
        <f>J24+J25+J26+J27+J28+J29+J30</f>
        <v>103262.27126022913</v>
      </c>
      <c r="K23" s="135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1" t="s">
        <v>22</v>
      </c>
      <c r="C24" s="102"/>
      <c r="D24" s="102"/>
      <c r="E24" s="102"/>
      <c r="F24" s="102"/>
      <c r="G24" s="102"/>
      <c r="H24" s="103"/>
      <c r="I24" s="12">
        <f t="shared" ref="I24:I39" si="0">J24</f>
        <v>47035.694238952536</v>
      </c>
      <c r="J24" s="76">
        <f>M20*R24/100</f>
        <v>47035.694238952536</v>
      </c>
      <c r="K24" s="77"/>
      <c r="L24" s="20"/>
      <c r="M24" s="96">
        <v>1.74</v>
      </c>
      <c r="N24" s="97"/>
      <c r="O24" s="97"/>
      <c r="P24" s="97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01" t="s">
        <v>7</v>
      </c>
      <c r="C25" s="102"/>
      <c r="D25" s="102"/>
      <c r="E25" s="102"/>
      <c r="F25" s="102"/>
      <c r="G25" s="102"/>
      <c r="H25" s="103"/>
      <c r="I25" s="12">
        <f t="shared" si="0"/>
        <v>0</v>
      </c>
      <c r="J25" s="76">
        <v>0</v>
      </c>
      <c r="K25" s="77"/>
      <c r="L25" s="20"/>
      <c r="M25" s="37"/>
      <c r="N25" s="37">
        <v>1.06</v>
      </c>
      <c r="O25" s="96">
        <v>0.56000000000000005</v>
      </c>
      <c r="P25" s="97"/>
      <c r="Q25" s="54"/>
      <c r="R25" s="55"/>
      <c r="S25" s="31"/>
    </row>
    <row r="26" spans="1:19" ht="15" customHeight="1">
      <c r="A26" s="5" t="s">
        <v>4</v>
      </c>
      <c r="B26" s="73" t="s">
        <v>23</v>
      </c>
      <c r="C26" s="74"/>
      <c r="D26" s="74"/>
      <c r="E26" s="74"/>
      <c r="F26" s="74"/>
      <c r="G26" s="74"/>
      <c r="H26" s="75"/>
      <c r="I26" s="12">
        <f t="shared" si="0"/>
        <v>0</v>
      </c>
      <c r="J26" s="136">
        <v>0</v>
      </c>
      <c r="K26" s="137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3" t="s">
        <v>8</v>
      </c>
      <c r="C27" s="74"/>
      <c r="D27" s="74"/>
      <c r="E27" s="74"/>
      <c r="F27" s="74"/>
      <c r="G27" s="74"/>
      <c r="H27" s="75"/>
      <c r="I27" s="12">
        <f t="shared" si="0"/>
        <v>27572.648346972175</v>
      </c>
      <c r="J27" s="136">
        <f>M20*R27/100</f>
        <v>27572.648346972175</v>
      </c>
      <c r="K27" s="137"/>
      <c r="L27" s="18"/>
      <c r="M27" s="96">
        <v>1.02</v>
      </c>
      <c r="N27" s="97"/>
      <c r="O27" s="97"/>
      <c r="P27" s="97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3" t="s">
        <v>44</v>
      </c>
      <c r="C28" s="74"/>
      <c r="D28" s="74"/>
      <c r="E28" s="74"/>
      <c r="F28" s="74"/>
      <c r="G28" s="74"/>
      <c r="H28" s="75"/>
      <c r="I28" s="35">
        <f t="shared" si="0"/>
        <v>3514.1610638297875</v>
      </c>
      <c r="J28" s="136">
        <f>R28*M20/100</f>
        <v>3514.1610638297875</v>
      </c>
      <c r="K28" s="137"/>
      <c r="L28" s="18"/>
      <c r="M28" s="96">
        <v>0.13</v>
      </c>
      <c r="N28" s="97"/>
      <c r="O28" s="97"/>
      <c r="P28" s="97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42</v>
      </c>
      <c r="B29" s="73" t="s">
        <v>45</v>
      </c>
      <c r="C29" s="74"/>
      <c r="D29" s="74"/>
      <c r="E29" s="74"/>
      <c r="F29" s="74"/>
      <c r="G29" s="74"/>
      <c r="H29" s="34"/>
      <c r="I29" s="35">
        <f t="shared" si="0"/>
        <v>20274.00613747954</v>
      </c>
      <c r="J29" s="136">
        <f>R29*M20/100</f>
        <v>20274.00613747954</v>
      </c>
      <c r="K29" s="137"/>
      <c r="L29" s="18"/>
      <c r="M29" s="96">
        <v>0.75</v>
      </c>
      <c r="N29" s="97"/>
      <c r="O29" s="97"/>
      <c r="P29" s="97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43</v>
      </c>
      <c r="B30" s="73" t="s">
        <v>46</v>
      </c>
      <c r="C30" s="74"/>
      <c r="D30" s="74"/>
      <c r="E30" s="74"/>
      <c r="F30" s="74"/>
      <c r="G30" s="74"/>
      <c r="H30" s="34"/>
      <c r="I30" s="35">
        <f t="shared" si="0"/>
        <v>4865.7614729950901</v>
      </c>
      <c r="J30" s="136">
        <f>M20*R30/100</f>
        <v>4865.7614729950901</v>
      </c>
      <c r="K30" s="137"/>
      <c r="L30" s="18"/>
      <c r="M30" s="96">
        <v>0.18</v>
      </c>
      <c r="N30" s="97"/>
      <c r="O30" s="97"/>
      <c r="P30" s="97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0" t="s">
        <v>19</v>
      </c>
      <c r="C31" s="91"/>
      <c r="D31" s="91"/>
      <c r="E31" s="91"/>
      <c r="F31" s="91"/>
      <c r="G31" s="91"/>
      <c r="H31" s="92"/>
      <c r="I31" s="11">
        <f t="shared" si="0"/>
        <v>37304.171292962361</v>
      </c>
      <c r="J31" s="134">
        <f>M20*R31/100</f>
        <v>37304.171292962361</v>
      </c>
      <c r="K31" s="135"/>
      <c r="L31" s="19"/>
      <c r="M31" s="96">
        <v>1.38</v>
      </c>
      <c r="N31" s="97"/>
      <c r="O31" s="97"/>
      <c r="P31" s="97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0" t="s">
        <v>47</v>
      </c>
      <c r="C32" s="91"/>
      <c r="D32" s="91"/>
      <c r="E32" s="91"/>
      <c r="F32" s="91"/>
      <c r="G32" s="91"/>
      <c r="H32" s="33"/>
      <c r="I32" s="11">
        <f t="shared" si="0"/>
        <v>24869.447528641569</v>
      </c>
      <c r="J32" s="134">
        <f>M20*R32/100</f>
        <v>24869.447528641569</v>
      </c>
      <c r="K32" s="135"/>
      <c r="L32" s="19"/>
      <c r="M32" s="96">
        <v>0.92</v>
      </c>
      <c r="N32" s="97"/>
      <c r="O32" s="97"/>
      <c r="P32" s="97"/>
      <c r="Q32" s="54">
        <v>0.92</v>
      </c>
      <c r="R32" s="55">
        <f>Q32*R22/Q22</f>
        <v>7.5286415711947621</v>
      </c>
      <c r="S32" s="31"/>
    </row>
    <row r="33" spans="1:38" ht="26.25" customHeight="1">
      <c r="A33" s="6">
        <v>4</v>
      </c>
      <c r="B33" s="93" t="s">
        <v>29</v>
      </c>
      <c r="C33" s="94"/>
      <c r="D33" s="94"/>
      <c r="E33" s="94"/>
      <c r="F33" s="94"/>
      <c r="G33" s="94"/>
      <c r="H33" s="95"/>
      <c r="I33" s="11">
        <f t="shared" si="0"/>
        <v>118400.19584288052</v>
      </c>
      <c r="J33" s="134">
        <f>J34+J35+J36+J37+J38+J39</f>
        <v>118400.19584288052</v>
      </c>
      <c r="K33" s="135"/>
      <c r="L33" s="19"/>
      <c r="M33" s="96">
        <v>4.38</v>
      </c>
      <c r="N33" s="138"/>
      <c r="O33" s="96">
        <v>5.72</v>
      </c>
      <c r="P33" s="97"/>
      <c r="Q33" s="54"/>
      <c r="R33" s="55"/>
      <c r="S33" s="31"/>
      <c r="T33" s="80" t="s">
        <v>56</v>
      </c>
      <c r="U33" s="80"/>
      <c r="W33" s="78" t="s">
        <v>57</v>
      </c>
      <c r="X33" s="79"/>
      <c r="Y33" s="66"/>
    </row>
    <row r="34" spans="1:38" ht="15" customHeight="1">
      <c r="A34" s="5" t="s">
        <v>25</v>
      </c>
      <c r="B34" s="73" t="s">
        <v>30</v>
      </c>
      <c r="C34" s="74"/>
      <c r="D34" s="74"/>
      <c r="E34" s="74"/>
      <c r="F34" s="74"/>
      <c r="G34" s="74"/>
      <c r="H34" s="75"/>
      <c r="I34" s="12">
        <f t="shared" si="0"/>
        <v>17570.805319148938</v>
      </c>
      <c r="J34" s="76">
        <f>M20*R34/100</f>
        <v>17570.805319148938</v>
      </c>
      <c r="K34" s="77"/>
      <c r="L34" s="20"/>
      <c r="M34" s="96">
        <v>0.65</v>
      </c>
      <c r="N34" s="97"/>
      <c r="O34" s="97"/>
      <c r="P34" s="97"/>
      <c r="Q34" s="53">
        <v>0.65</v>
      </c>
      <c r="R34" s="55">
        <f>Q34*R22/Q22</f>
        <v>5.3191489361702127</v>
      </c>
      <c r="S34" s="31"/>
      <c r="T34" s="45">
        <v>273947.65000000002</v>
      </c>
      <c r="U34" s="45">
        <v>263119</v>
      </c>
      <c r="W34" s="45"/>
      <c r="X34" s="45"/>
      <c r="Y34" s="67"/>
    </row>
    <row r="35" spans="1:38" ht="13.5" customHeight="1">
      <c r="A35" s="5" t="s">
        <v>40</v>
      </c>
      <c r="B35" s="73" t="s">
        <v>31</v>
      </c>
      <c r="C35" s="74"/>
      <c r="D35" s="74"/>
      <c r="E35" s="74"/>
      <c r="F35" s="74"/>
      <c r="G35" s="74"/>
      <c r="H35" s="75"/>
      <c r="I35" s="12">
        <f t="shared" si="0"/>
        <v>20814.646301145662</v>
      </c>
      <c r="J35" s="76">
        <f>M20*R35/100</f>
        <v>20814.646301145662</v>
      </c>
      <c r="K35" s="77"/>
      <c r="L35" s="20"/>
      <c r="M35" s="96">
        <v>0.77</v>
      </c>
      <c r="N35" s="97"/>
      <c r="O35" s="97"/>
      <c r="P35" s="97"/>
      <c r="Q35" s="53">
        <v>0.77</v>
      </c>
      <c r="R35" s="55">
        <f>Q35*R22/Q22</f>
        <v>6.30114566284779</v>
      </c>
      <c r="S35" s="31"/>
      <c r="T35" s="45">
        <v>95989.97</v>
      </c>
      <c r="U35" s="45">
        <v>88469.53</v>
      </c>
      <c r="W35" s="45"/>
      <c r="X35" s="45"/>
      <c r="Y35" s="67"/>
    </row>
    <row r="36" spans="1:38" ht="17.25" customHeight="1">
      <c r="A36" s="5" t="s">
        <v>41</v>
      </c>
      <c r="B36" s="73" t="s">
        <v>32</v>
      </c>
      <c r="C36" s="74"/>
      <c r="D36" s="74"/>
      <c r="E36" s="74"/>
      <c r="F36" s="74"/>
      <c r="G36" s="74"/>
      <c r="H36" s="75"/>
      <c r="I36" s="12">
        <f t="shared" si="0"/>
        <v>18111.445482815056</v>
      </c>
      <c r="J36" s="76">
        <f>M20*R36/100</f>
        <v>18111.445482815056</v>
      </c>
      <c r="K36" s="77"/>
      <c r="L36" s="20"/>
      <c r="M36" s="96">
        <v>0.67</v>
      </c>
      <c r="N36" s="97"/>
      <c r="O36" s="97"/>
      <c r="P36" s="97"/>
      <c r="Q36" s="53">
        <v>0.67</v>
      </c>
      <c r="R36" s="55">
        <f>Q36*R22/Q22</f>
        <v>5.4828150572831422</v>
      </c>
      <c r="S36" s="31"/>
      <c r="T36" s="45">
        <v>65071.15</v>
      </c>
      <c r="U36" s="45">
        <v>59129.14</v>
      </c>
      <c r="W36" s="49">
        <f>SUM(W34:W35)</f>
        <v>0</v>
      </c>
      <c r="X36" s="49">
        <f>SUM(X34:X35)</f>
        <v>0</v>
      </c>
      <c r="Y36" s="29"/>
    </row>
    <row r="37" spans="1:38" ht="17.25" customHeight="1">
      <c r="A37" s="5" t="s">
        <v>48</v>
      </c>
      <c r="B37" s="73" t="s">
        <v>33</v>
      </c>
      <c r="C37" s="74"/>
      <c r="D37" s="74"/>
      <c r="E37" s="74"/>
      <c r="F37" s="74"/>
      <c r="G37" s="74"/>
      <c r="H37" s="75"/>
      <c r="I37" s="12">
        <f t="shared" si="0"/>
        <v>12164.403682487726</v>
      </c>
      <c r="J37" s="76">
        <f>M20*R37/100</f>
        <v>12164.403682487726</v>
      </c>
      <c r="K37" s="77"/>
      <c r="L37" s="20"/>
      <c r="M37" s="96">
        <v>0.45</v>
      </c>
      <c r="N37" s="97"/>
      <c r="O37" s="97"/>
      <c r="P37" s="97"/>
      <c r="Q37" s="53">
        <v>0.45</v>
      </c>
      <c r="R37" s="55">
        <f>Q37*R22/Q22</f>
        <v>3.6824877250409163</v>
      </c>
      <c r="S37" s="31"/>
      <c r="T37" s="46">
        <v>109540.79</v>
      </c>
      <c r="U37" s="45">
        <v>100023.67999999999</v>
      </c>
    </row>
    <row r="38" spans="1:38" ht="15" customHeight="1">
      <c r="A38" s="5" t="s">
        <v>49</v>
      </c>
      <c r="B38" s="73" t="s">
        <v>34</v>
      </c>
      <c r="C38" s="74"/>
      <c r="D38" s="74"/>
      <c r="E38" s="74"/>
      <c r="F38" s="74"/>
      <c r="G38" s="74"/>
      <c r="H38" s="75"/>
      <c r="I38" s="12">
        <f t="shared" si="0"/>
        <v>0</v>
      </c>
      <c r="J38" s="136">
        <v>0</v>
      </c>
      <c r="K38" s="137"/>
      <c r="L38" s="18"/>
      <c r="M38" s="36"/>
      <c r="N38" s="36"/>
      <c r="O38" s="96">
        <v>1.34</v>
      </c>
      <c r="P38" s="97"/>
      <c r="Q38" s="53"/>
      <c r="R38" s="55"/>
      <c r="S38" s="31"/>
      <c r="T38" s="45">
        <v>120608.12</v>
      </c>
      <c r="U38" s="45">
        <v>115490.19</v>
      </c>
    </row>
    <row r="39" spans="1:38" ht="17.25" customHeight="1">
      <c r="A39" s="5" t="s">
        <v>50</v>
      </c>
      <c r="B39" s="73" t="s">
        <v>24</v>
      </c>
      <c r="C39" s="74"/>
      <c r="D39" s="74"/>
      <c r="E39" s="74"/>
      <c r="F39" s="74"/>
      <c r="G39" s="74"/>
      <c r="H39" s="75"/>
      <c r="I39" s="12">
        <f t="shared" si="0"/>
        <v>49738.895057283138</v>
      </c>
      <c r="J39" s="76">
        <f>M20*R39/100</f>
        <v>49738.895057283138</v>
      </c>
      <c r="K39" s="77"/>
      <c r="L39" s="20"/>
      <c r="M39" s="96">
        <v>1.84</v>
      </c>
      <c r="N39" s="97"/>
      <c r="O39" s="97"/>
      <c r="P39" s="97"/>
      <c r="Q39" s="56">
        <v>1.84</v>
      </c>
      <c r="R39" s="57">
        <f>Q39*R22/Q22</f>
        <v>15.057283142389524</v>
      </c>
      <c r="S39" s="31"/>
      <c r="T39" s="61">
        <v>60905.9</v>
      </c>
      <c r="U39" s="61">
        <v>67326.78</v>
      </c>
    </row>
    <row r="40" spans="1:38" ht="15" customHeight="1">
      <c r="A40" s="4">
        <v>5</v>
      </c>
      <c r="B40" s="93" t="s">
        <v>9</v>
      </c>
      <c r="C40" s="94"/>
      <c r="D40" s="94"/>
      <c r="E40" s="94"/>
      <c r="F40" s="94"/>
      <c r="G40" s="94"/>
      <c r="H40" s="95"/>
      <c r="I40" s="11">
        <f>M20*R40/100</f>
        <v>46495.054075286418</v>
      </c>
      <c r="J40" s="134">
        <f>J41</f>
        <v>8492</v>
      </c>
      <c r="K40" s="135"/>
      <c r="L40" s="19"/>
      <c r="M40" s="96">
        <v>1.72</v>
      </c>
      <c r="N40" s="97"/>
      <c r="O40" s="97"/>
      <c r="P40" s="97"/>
      <c r="Q40" s="53">
        <v>1.72</v>
      </c>
      <c r="R40" s="55">
        <f>Q40*R22/Q22</f>
        <v>14.075286415711947</v>
      </c>
      <c r="S40" s="31"/>
      <c r="T40" s="45">
        <v>25526.55</v>
      </c>
      <c r="U40" s="45">
        <v>27203.47</v>
      </c>
    </row>
    <row r="41" spans="1:38" ht="15" customHeight="1">
      <c r="A41" s="5" t="s">
        <v>63</v>
      </c>
      <c r="B41" s="73" t="s">
        <v>60</v>
      </c>
      <c r="C41" s="74"/>
      <c r="D41" s="74"/>
      <c r="E41" s="74"/>
      <c r="F41" s="74"/>
      <c r="G41" s="74"/>
      <c r="H41" s="75"/>
      <c r="I41" s="35"/>
      <c r="J41" s="76">
        <v>8492</v>
      </c>
      <c r="K41" s="77"/>
      <c r="L41" s="19"/>
      <c r="M41" s="47"/>
      <c r="N41" s="48"/>
      <c r="O41" s="48"/>
      <c r="P41" s="48"/>
      <c r="Q41" s="53"/>
      <c r="R41" s="55"/>
      <c r="S41" s="31"/>
      <c r="T41" s="45">
        <v>12131.67</v>
      </c>
      <c r="U41" s="45">
        <v>15387.31</v>
      </c>
    </row>
    <row r="42" spans="1:38" ht="15" customHeight="1">
      <c r="A42" s="4">
        <v>6</v>
      </c>
      <c r="B42" s="90" t="s">
        <v>18</v>
      </c>
      <c r="C42" s="91"/>
      <c r="D42" s="91"/>
      <c r="E42" s="91"/>
      <c r="F42" s="91"/>
      <c r="G42" s="91"/>
      <c r="H42" s="92"/>
      <c r="I42" s="11">
        <f>W36</f>
        <v>0</v>
      </c>
      <c r="J42" s="134">
        <f>X36</f>
        <v>0</v>
      </c>
      <c r="K42" s="135"/>
      <c r="L42" s="20"/>
      <c r="M42" s="108"/>
      <c r="N42" s="109"/>
      <c r="O42" s="109"/>
      <c r="P42" s="109"/>
      <c r="Q42" s="53"/>
      <c r="R42" s="53"/>
      <c r="S42" s="31"/>
      <c r="T42" s="45">
        <v>23600.2</v>
      </c>
      <c r="U42" s="45">
        <v>27900.92</v>
      </c>
    </row>
    <row r="43" spans="1:38" ht="15" customHeight="1">
      <c r="A43" s="4">
        <v>7</v>
      </c>
      <c r="B43" s="93" t="s">
        <v>20</v>
      </c>
      <c r="C43" s="94"/>
      <c r="D43" s="94"/>
      <c r="E43" s="94"/>
      <c r="F43" s="94"/>
      <c r="G43" s="94"/>
      <c r="H43" s="13"/>
      <c r="I43" s="11">
        <f>L13</f>
        <v>80007.179999999993</v>
      </c>
      <c r="J43" s="134">
        <f>J44</f>
        <v>101038</v>
      </c>
      <c r="K43" s="135"/>
      <c r="L43" s="19"/>
      <c r="M43" s="165">
        <v>2.71</v>
      </c>
      <c r="N43" s="165"/>
      <c r="O43" s="165"/>
      <c r="P43" s="166"/>
      <c r="Q43" s="54"/>
      <c r="R43" s="54"/>
      <c r="S43" s="31"/>
      <c r="T43" s="46">
        <v>26210.33</v>
      </c>
      <c r="U43" s="45">
        <v>27986.65</v>
      </c>
    </row>
    <row r="44" spans="1:38" ht="15" customHeight="1">
      <c r="A44" s="5" t="s">
        <v>61</v>
      </c>
      <c r="B44" s="73" t="s">
        <v>62</v>
      </c>
      <c r="C44" s="74"/>
      <c r="D44" s="74"/>
      <c r="E44" s="74"/>
      <c r="F44" s="74"/>
      <c r="G44" s="74"/>
      <c r="H44" s="75"/>
      <c r="I44" s="35"/>
      <c r="J44" s="76">
        <v>101038</v>
      </c>
      <c r="K44" s="77"/>
      <c r="L44" s="19"/>
      <c r="M44" s="58"/>
      <c r="N44" s="58"/>
      <c r="O44" s="58"/>
      <c r="P44" s="58"/>
      <c r="Q44" s="59"/>
      <c r="R44" s="59"/>
      <c r="S44" s="31"/>
      <c r="T44" s="62">
        <f>SUM(T34:T43)</f>
        <v>813532.33000000007</v>
      </c>
      <c r="U44" s="62">
        <f>SUM(U34:U43)</f>
        <v>792036.67000000016</v>
      </c>
    </row>
    <row r="45" spans="1:38" ht="16.5" customHeight="1">
      <c r="A45" s="8"/>
      <c r="B45" s="157" t="s">
        <v>27</v>
      </c>
      <c r="C45" s="158"/>
      <c r="D45" s="158"/>
      <c r="E45" s="158"/>
      <c r="F45" s="158"/>
      <c r="G45" s="158"/>
      <c r="H45" s="159"/>
      <c r="I45" s="10">
        <f>I23+I31+I33+I40+I42+I43+I32</f>
        <v>410338.32</v>
      </c>
      <c r="J45" s="162">
        <f>J23+J31+J32+J33+J40+J42+J43</f>
        <v>393366.08592471358</v>
      </c>
      <c r="K45" s="163"/>
      <c r="L45" s="19"/>
      <c r="M45" s="9"/>
      <c r="N45" s="9"/>
      <c r="O45" s="9"/>
      <c r="P45" s="28"/>
      <c r="Q45" s="23"/>
      <c r="R45" s="14"/>
    </row>
    <row r="46" spans="1:3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N46" s="143"/>
      <c r="O46" s="143"/>
      <c r="P46" s="143"/>
      <c r="Q46" s="143"/>
      <c r="R46" s="143"/>
      <c r="S46" s="143"/>
    </row>
    <row r="47" spans="1:38" ht="52.5" customHeight="1">
      <c r="A47" s="72" t="s">
        <v>67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0"/>
    </row>
    <row r="48" spans="1:38" ht="24.75" customHeight="1">
      <c r="A48" s="164" t="s">
        <v>68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T48" s="139"/>
      <c r="U48" s="139"/>
      <c r="V48" s="139"/>
      <c r="W48" s="26"/>
      <c r="X48" s="26"/>
      <c r="Y48" s="26"/>
      <c r="Z48" s="26"/>
      <c r="AA48" s="26"/>
      <c r="AB48" s="20"/>
      <c r="AC48" s="20"/>
      <c r="AD48" s="20"/>
      <c r="AE48" s="20"/>
      <c r="AF48" s="20"/>
      <c r="AG48" s="29"/>
      <c r="AH48" s="29"/>
      <c r="AI48" s="29"/>
      <c r="AJ48" s="29"/>
      <c r="AK48" s="29"/>
      <c r="AL48" s="29"/>
    </row>
    <row r="49" spans="1:38" ht="7.5" customHeight="1">
      <c r="T49" s="139"/>
      <c r="U49" s="139"/>
      <c r="V49" s="139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12" customHeight="1">
      <c r="A50" s="164" t="s">
        <v>53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T50" s="139"/>
      <c r="U50" s="139"/>
      <c r="V50" s="139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139"/>
      <c r="U51" s="139"/>
      <c r="V51" s="139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>
      <c r="A52" s="164" t="s">
        <v>26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T52" s="139"/>
      <c r="U52" s="139"/>
      <c r="V52" s="139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T53" s="140"/>
      <c r="U53" s="140"/>
      <c r="V53" s="140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9"/>
      <c r="AH53" s="29"/>
      <c r="AI53" s="29"/>
      <c r="AJ53" s="29"/>
      <c r="AK53" s="29"/>
      <c r="AL53" s="29"/>
    </row>
    <row r="54" spans="1:38"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T56" s="141"/>
      <c r="U56" s="141"/>
      <c r="V56" s="141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9"/>
      <c r="AJ56" s="29"/>
      <c r="AK56" s="29"/>
      <c r="AL56" s="29"/>
    </row>
    <row r="57" spans="1:38">
      <c r="T57" s="141"/>
      <c r="U57" s="141"/>
      <c r="V57" s="141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9"/>
      <c r="AJ57" s="29"/>
      <c r="AK57" s="29"/>
      <c r="AL57" s="29"/>
    </row>
    <row r="58" spans="1:38">
      <c r="T58" s="141"/>
      <c r="U58" s="141"/>
      <c r="V58" s="141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141"/>
      <c r="U59" s="141"/>
      <c r="V59" s="141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9"/>
      <c r="AJ59" s="29"/>
      <c r="AK59" s="29"/>
      <c r="AL59" s="29"/>
    </row>
    <row r="60" spans="1:38">
      <c r="T60" s="139"/>
      <c r="U60" s="139"/>
      <c r="V60" s="139"/>
      <c r="W60" s="26"/>
      <c r="X60" s="26"/>
      <c r="Y60" s="26"/>
      <c r="Z60" s="26"/>
      <c r="AA60" s="26"/>
      <c r="AB60" s="20"/>
      <c r="AC60" s="20"/>
      <c r="AD60" s="20"/>
      <c r="AE60" s="20"/>
      <c r="AF60" s="20"/>
      <c r="AG60" s="20"/>
      <c r="AH60" s="20"/>
      <c r="AI60" s="29"/>
      <c r="AJ60" s="29"/>
      <c r="AK60" s="29"/>
      <c r="AL60" s="29"/>
    </row>
    <row r="61" spans="1:38">
      <c r="T61" s="139"/>
      <c r="U61" s="139"/>
      <c r="V61" s="139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139"/>
      <c r="U62" s="139"/>
      <c r="V62" s="139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39"/>
      <c r="U63" s="139"/>
      <c r="V63" s="139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39"/>
      <c r="U64" s="139"/>
      <c r="V64" s="139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40"/>
      <c r="U65" s="140"/>
      <c r="V65" s="14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29"/>
      <c r="AK65" s="29"/>
      <c r="AL65" s="29"/>
    </row>
    <row r="66" spans="20:38"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141"/>
      <c r="U68" s="141"/>
      <c r="V68" s="14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9"/>
      <c r="AH68" s="29"/>
      <c r="AI68" s="29"/>
      <c r="AJ68" s="29"/>
      <c r="AK68" s="29"/>
      <c r="AL68" s="29"/>
    </row>
    <row r="69" spans="20:38">
      <c r="T69" s="141"/>
      <c r="U69" s="141"/>
      <c r="V69" s="141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9"/>
      <c r="AH69" s="29"/>
      <c r="AI69" s="29"/>
      <c r="AJ69" s="29"/>
      <c r="AK69" s="29"/>
      <c r="AL69" s="29"/>
    </row>
    <row r="70" spans="20:38">
      <c r="T70" s="141"/>
      <c r="U70" s="141"/>
      <c r="V70" s="141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141"/>
      <c r="U71" s="141"/>
      <c r="V71" s="141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9"/>
      <c r="AH71" s="29"/>
      <c r="AI71" s="29"/>
      <c r="AJ71" s="29"/>
      <c r="AK71" s="29"/>
      <c r="AL71" s="29"/>
    </row>
    <row r="72" spans="20:38">
      <c r="T72" s="139"/>
      <c r="U72" s="139"/>
      <c r="V72" s="139"/>
      <c r="W72" s="26"/>
      <c r="X72" s="26"/>
      <c r="Y72" s="26"/>
      <c r="Z72" s="26"/>
      <c r="AA72" s="26"/>
      <c r="AB72" s="20"/>
      <c r="AC72" s="20"/>
      <c r="AD72" s="20"/>
      <c r="AE72" s="20"/>
      <c r="AF72" s="20"/>
      <c r="AG72" s="29"/>
      <c r="AH72" s="29"/>
      <c r="AI72" s="29"/>
      <c r="AJ72" s="29"/>
      <c r="AK72" s="29"/>
      <c r="AL72" s="29"/>
    </row>
    <row r="73" spans="20:38">
      <c r="T73" s="139"/>
      <c r="U73" s="139"/>
      <c r="V73" s="139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139"/>
      <c r="U74" s="139"/>
      <c r="V74" s="139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39"/>
      <c r="U75" s="139"/>
      <c r="V75" s="139"/>
      <c r="W75" s="26"/>
      <c r="X75" s="26"/>
      <c r="Y75" s="26"/>
      <c r="Z75" s="26"/>
      <c r="AA75" s="30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39"/>
      <c r="U76" s="139"/>
      <c r="V76" s="139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40"/>
      <c r="U77" s="140"/>
      <c r="V77" s="140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29"/>
      <c r="AK77" s="29"/>
      <c r="AL77" s="29"/>
    </row>
    <row r="78" spans="20:38"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141"/>
      <c r="U80" s="141"/>
      <c r="V80" s="141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9"/>
      <c r="AH80" s="29"/>
      <c r="AI80" s="29"/>
      <c r="AJ80" s="29"/>
      <c r="AK80" s="29"/>
      <c r="AL80" s="29"/>
    </row>
    <row r="81" spans="20:38">
      <c r="T81" s="141"/>
      <c r="U81" s="141"/>
      <c r="V81" s="141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9"/>
      <c r="AH81" s="29"/>
      <c r="AI81" s="29"/>
      <c r="AJ81" s="29"/>
      <c r="AK81" s="29"/>
      <c r="AL81" s="29"/>
    </row>
    <row r="82" spans="20:38">
      <c r="T82" s="141"/>
      <c r="U82" s="141"/>
      <c r="V82" s="141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141"/>
      <c r="U83" s="141"/>
      <c r="V83" s="141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29"/>
      <c r="AK83" s="29"/>
      <c r="AL83" s="29"/>
    </row>
    <row r="84" spans="20:38">
      <c r="T84" s="139"/>
      <c r="U84" s="139"/>
      <c r="V84" s="139"/>
      <c r="W84" s="26"/>
      <c r="X84" s="26"/>
      <c r="Y84" s="26"/>
      <c r="Z84" s="26"/>
      <c r="AA84" s="26"/>
      <c r="AB84" s="20"/>
      <c r="AC84" s="20"/>
      <c r="AD84" s="20"/>
      <c r="AE84" s="20"/>
      <c r="AF84" s="20"/>
      <c r="AG84" s="29"/>
      <c r="AH84" s="29"/>
      <c r="AI84" s="29"/>
      <c r="AJ84" s="29"/>
      <c r="AK84" s="29"/>
      <c r="AL84" s="29"/>
    </row>
    <row r="85" spans="20:38">
      <c r="T85" s="139"/>
      <c r="U85" s="139"/>
      <c r="V85" s="139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139"/>
      <c r="U86" s="139"/>
      <c r="V86" s="139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39"/>
      <c r="U87" s="139"/>
      <c r="V87" s="139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39"/>
      <c r="U88" s="139"/>
      <c r="V88" s="139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40"/>
      <c r="U89" s="140"/>
      <c r="V89" s="140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29"/>
      <c r="AK89" s="29"/>
      <c r="AL89" s="29"/>
    </row>
    <row r="90" spans="20:38"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141"/>
      <c r="U92" s="141"/>
      <c r="V92" s="141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9"/>
      <c r="AL92" s="29"/>
    </row>
    <row r="93" spans="20:38">
      <c r="T93" s="141"/>
      <c r="U93" s="141"/>
      <c r="V93" s="141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9"/>
      <c r="AL93" s="29"/>
    </row>
    <row r="94" spans="20:38">
      <c r="T94" s="141"/>
      <c r="U94" s="141"/>
      <c r="V94" s="141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141"/>
      <c r="U95" s="141"/>
      <c r="V95" s="141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9"/>
      <c r="AL95" s="29"/>
    </row>
    <row r="96" spans="20:38">
      <c r="T96" s="139"/>
      <c r="U96" s="139"/>
      <c r="V96" s="139"/>
      <c r="W96" s="26"/>
      <c r="X96" s="26"/>
      <c r="Y96" s="26"/>
      <c r="Z96" s="26"/>
      <c r="AA96" s="26"/>
      <c r="AB96" s="20"/>
      <c r="AC96" s="20"/>
      <c r="AD96" s="20"/>
      <c r="AE96" s="20"/>
      <c r="AF96" s="20"/>
      <c r="AG96" s="20"/>
      <c r="AH96" s="20"/>
      <c r="AI96" s="20"/>
      <c r="AJ96" s="20"/>
      <c r="AK96" s="29"/>
      <c r="AL96" s="29"/>
    </row>
    <row r="97" spans="20:38">
      <c r="T97" s="139"/>
      <c r="U97" s="139"/>
      <c r="V97" s="139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39"/>
      <c r="U98" s="139"/>
      <c r="V98" s="139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39"/>
      <c r="U99" s="139"/>
      <c r="V99" s="139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39"/>
      <c r="U100" s="139"/>
      <c r="V100" s="139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40"/>
      <c r="U101" s="140"/>
      <c r="V101" s="140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9"/>
      <c r="AL101" s="29"/>
    </row>
    <row r="102" spans="20:38"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7">
      <c r="T113" s="141"/>
      <c r="U113" s="141"/>
      <c r="V113" s="141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9"/>
      <c r="AH113" s="29"/>
      <c r="AI113" s="29"/>
      <c r="AJ113" s="29"/>
      <c r="AK113" s="29"/>
    </row>
    <row r="114" spans="20:37">
      <c r="T114" s="141"/>
      <c r="U114" s="141"/>
      <c r="V114" s="141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9"/>
      <c r="AH114" s="29"/>
      <c r="AI114" s="29"/>
      <c r="AJ114" s="29"/>
      <c r="AK114" s="29"/>
    </row>
    <row r="115" spans="20:37">
      <c r="T115" s="141"/>
      <c r="U115" s="141"/>
      <c r="V115" s="141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7">
      <c r="T116" s="141"/>
      <c r="U116" s="141"/>
      <c r="V116" s="141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9"/>
      <c r="AH116" s="29"/>
      <c r="AI116" s="29"/>
      <c r="AJ116" s="29"/>
      <c r="AK116" s="29"/>
    </row>
    <row r="117" spans="20:37">
      <c r="T117" s="139"/>
      <c r="U117" s="139"/>
      <c r="V117" s="139"/>
      <c r="W117" s="26"/>
      <c r="X117" s="26"/>
      <c r="Y117" s="26"/>
      <c r="Z117" s="26"/>
      <c r="AA117" s="26"/>
      <c r="AB117" s="20"/>
      <c r="AC117" s="20"/>
      <c r="AD117" s="20"/>
      <c r="AE117" s="20"/>
      <c r="AF117" s="20"/>
      <c r="AG117" s="29"/>
      <c r="AH117" s="29"/>
      <c r="AI117" s="29"/>
      <c r="AJ117" s="29"/>
      <c r="AK117" s="29"/>
    </row>
    <row r="118" spans="20:37">
      <c r="T118" s="139"/>
      <c r="U118" s="139"/>
      <c r="V118" s="139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7">
      <c r="T119" s="139"/>
      <c r="U119" s="139"/>
      <c r="V119" s="139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7">
      <c r="T120" s="139"/>
      <c r="U120" s="139"/>
      <c r="V120" s="139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7">
      <c r="T121" s="139"/>
      <c r="U121" s="139"/>
      <c r="V121" s="139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7">
      <c r="T122" s="140"/>
      <c r="U122" s="140"/>
      <c r="V122" s="140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29"/>
      <c r="AK122" s="29"/>
    </row>
    <row r="123" spans="20:37"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20:37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7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7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7">
      <c r="T127" s="141"/>
      <c r="U127" s="141"/>
      <c r="V127" s="141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9"/>
      <c r="AH127" s="29"/>
      <c r="AI127" s="29"/>
      <c r="AJ127" s="29"/>
      <c r="AK127" s="29"/>
    </row>
    <row r="128" spans="20:37">
      <c r="T128" s="141"/>
      <c r="U128" s="141"/>
      <c r="V128" s="141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9"/>
      <c r="AH128" s="29"/>
      <c r="AI128" s="29"/>
      <c r="AJ128" s="29"/>
      <c r="AK128" s="29"/>
    </row>
    <row r="129" spans="20:37">
      <c r="T129" s="141"/>
      <c r="U129" s="141"/>
      <c r="V129" s="141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141"/>
      <c r="U130" s="141"/>
      <c r="V130" s="141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9"/>
      <c r="AH130" s="29"/>
      <c r="AI130" s="29"/>
      <c r="AJ130" s="29"/>
      <c r="AK130" s="29"/>
    </row>
    <row r="131" spans="20:37">
      <c r="T131" s="139"/>
      <c r="U131" s="139"/>
      <c r="V131" s="139"/>
      <c r="W131" s="26"/>
      <c r="X131" s="26"/>
      <c r="Y131" s="26"/>
      <c r="Z131" s="26"/>
      <c r="AA131" s="26"/>
      <c r="AB131" s="20"/>
      <c r="AC131" s="20"/>
      <c r="AD131" s="20"/>
      <c r="AE131" s="20"/>
      <c r="AF131" s="20"/>
      <c r="AG131" s="29"/>
      <c r="AH131" s="29"/>
      <c r="AI131" s="29"/>
      <c r="AJ131" s="29"/>
      <c r="AK131" s="29"/>
    </row>
    <row r="132" spans="20:37">
      <c r="T132" s="139"/>
      <c r="U132" s="139"/>
      <c r="V132" s="139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139"/>
      <c r="U133" s="139"/>
      <c r="V133" s="139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39"/>
      <c r="U134" s="139"/>
      <c r="V134" s="139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39"/>
      <c r="U135" s="139"/>
      <c r="V135" s="139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40"/>
      <c r="U136" s="140"/>
      <c r="V136" s="140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29"/>
      <c r="AK136" s="29"/>
    </row>
    <row r="137" spans="20:37"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141"/>
      <c r="U139" s="141"/>
      <c r="V139" s="141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9"/>
      <c r="AJ139" s="29"/>
      <c r="AK139" s="29"/>
    </row>
    <row r="140" spans="20:37">
      <c r="T140" s="141"/>
      <c r="U140" s="141"/>
      <c r="V140" s="141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9"/>
      <c r="AJ140" s="29"/>
      <c r="AK140" s="29"/>
    </row>
    <row r="141" spans="20:37">
      <c r="T141" s="141"/>
      <c r="U141" s="141"/>
      <c r="V141" s="141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141"/>
      <c r="U142" s="141"/>
      <c r="V142" s="141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9"/>
      <c r="AJ142" s="29"/>
      <c r="AK142" s="29"/>
    </row>
    <row r="143" spans="20:37">
      <c r="T143" s="139"/>
      <c r="U143" s="139"/>
      <c r="V143" s="139"/>
      <c r="W143" s="26"/>
      <c r="X143" s="26"/>
      <c r="Y143" s="26"/>
      <c r="Z143" s="26"/>
      <c r="AA143" s="26"/>
      <c r="AB143" s="20"/>
      <c r="AC143" s="20"/>
      <c r="AD143" s="20"/>
      <c r="AE143" s="20"/>
      <c r="AF143" s="20"/>
      <c r="AG143" s="20"/>
      <c r="AH143" s="20"/>
      <c r="AI143" s="29"/>
      <c r="AJ143" s="29"/>
      <c r="AK143" s="29"/>
    </row>
    <row r="144" spans="20:37">
      <c r="T144" s="139"/>
      <c r="U144" s="139"/>
      <c r="V144" s="139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139"/>
      <c r="U145" s="139"/>
      <c r="V145" s="139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39"/>
      <c r="U146" s="139"/>
      <c r="V146" s="139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39"/>
      <c r="U147" s="139"/>
      <c r="V147" s="139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40"/>
      <c r="U148" s="140"/>
      <c r="V148" s="140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9"/>
      <c r="AJ148" s="29"/>
      <c r="AK148" s="29"/>
    </row>
    <row r="149" spans="20:37"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141"/>
      <c r="U151" s="141"/>
      <c r="V151" s="141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9"/>
      <c r="AH151" s="29"/>
      <c r="AI151" s="29"/>
      <c r="AJ151" s="29"/>
      <c r="AK151" s="29"/>
    </row>
    <row r="152" spans="20:37">
      <c r="T152" s="141"/>
      <c r="U152" s="141"/>
      <c r="V152" s="141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9"/>
      <c r="AH152" s="29"/>
      <c r="AI152" s="29"/>
      <c r="AJ152" s="29"/>
      <c r="AK152" s="29"/>
    </row>
    <row r="153" spans="20:37">
      <c r="T153" s="141"/>
      <c r="U153" s="141"/>
      <c r="V153" s="141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141"/>
      <c r="U154" s="141"/>
      <c r="V154" s="141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9"/>
      <c r="AH154" s="29"/>
      <c r="AI154" s="29"/>
      <c r="AJ154" s="29"/>
      <c r="AK154" s="29"/>
    </row>
    <row r="155" spans="20:37">
      <c r="T155" s="139"/>
      <c r="U155" s="139"/>
      <c r="V155" s="139"/>
      <c r="W155" s="26"/>
      <c r="X155" s="26"/>
      <c r="Y155" s="26"/>
      <c r="Z155" s="26"/>
      <c r="AA155" s="26"/>
      <c r="AB155" s="20"/>
      <c r="AC155" s="20"/>
      <c r="AD155" s="20"/>
      <c r="AE155" s="20"/>
      <c r="AF155" s="20"/>
      <c r="AG155" s="29"/>
      <c r="AH155" s="29"/>
      <c r="AI155" s="29"/>
      <c r="AJ155" s="29"/>
      <c r="AK155" s="29"/>
    </row>
    <row r="156" spans="20:37">
      <c r="T156" s="139"/>
      <c r="U156" s="139"/>
      <c r="V156" s="139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139"/>
      <c r="U157" s="139"/>
      <c r="V157" s="139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39"/>
      <c r="U158" s="139"/>
      <c r="V158" s="139"/>
      <c r="W158" s="26"/>
      <c r="X158" s="26"/>
      <c r="Y158" s="26"/>
      <c r="Z158" s="26"/>
      <c r="AA158" s="30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39"/>
      <c r="U159" s="139"/>
      <c r="V159" s="139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40"/>
      <c r="U160" s="140"/>
      <c r="V160" s="140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29"/>
      <c r="AK160" s="29"/>
    </row>
    <row r="161" spans="20:37"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141"/>
      <c r="U163" s="141"/>
      <c r="V163" s="141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9"/>
      <c r="AH163" s="29"/>
      <c r="AI163" s="29"/>
      <c r="AJ163" s="29"/>
      <c r="AK163" s="29"/>
    </row>
    <row r="164" spans="20:37">
      <c r="T164" s="141"/>
      <c r="U164" s="141"/>
      <c r="V164" s="141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9"/>
      <c r="AH164" s="29"/>
      <c r="AI164" s="29"/>
      <c r="AJ164" s="29"/>
      <c r="AK164" s="29"/>
    </row>
    <row r="165" spans="20:37">
      <c r="T165" s="141"/>
      <c r="U165" s="141"/>
      <c r="V165" s="141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141"/>
      <c r="U166" s="141"/>
      <c r="V166" s="141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29"/>
      <c r="AK166" s="29"/>
    </row>
    <row r="167" spans="20:37">
      <c r="T167" s="139"/>
      <c r="U167" s="139"/>
      <c r="V167" s="139"/>
      <c r="W167" s="26"/>
      <c r="X167" s="26"/>
      <c r="Y167" s="26"/>
      <c r="Z167" s="26"/>
      <c r="AA167" s="26"/>
      <c r="AB167" s="20"/>
      <c r="AC167" s="20"/>
      <c r="AD167" s="20"/>
      <c r="AE167" s="20"/>
      <c r="AF167" s="20"/>
      <c r="AG167" s="29"/>
      <c r="AH167" s="29"/>
      <c r="AI167" s="29"/>
      <c r="AJ167" s="29"/>
      <c r="AK167" s="29"/>
    </row>
    <row r="168" spans="20:37">
      <c r="T168" s="139"/>
      <c r="U168" s="139"/>
      <c r="V168" s="139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139"/>
      <c r="U169" s="139"/>
      <c r="V169" s="139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39"/>
      <c r="U170" s="139"/>
      <c r="V170" s="139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39"/>
      <c r="U171" s="139"/>
      <c r="V171" s="139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40"/>
      <c r="U172" s="140"/>
      <c r="V172" s="140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29"/>
      <c r="AK172" s="29"/>
    </row>
    <row r="173" spans="20:37"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141"/>
      <c r="U175" s="141"/>
      <c r="V175" s="141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9"/>
    </row>
    <row r="176" spans="20:37">
      <c r="T176" s="141"/>
      <c r="U176" s="141"/>
      <c r="V176" s="141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9"/>
    </row>
    <row r="177" spans="20:37">
      <c r="T177" s="141"/>
      <c r="U177" s="141"/>
      <c r="V177" s="141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141"/>
      <c r="U178" s="141"/>
      <c r="V178" s="141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9"/>
    </row>
    <row r="179" spans="20:37">
      <c r="T179" s="139"/>
      <c r="U179" s="139"/>
      <c r="V179" s="139"/>
      <c r="W179" s="26"/>
      <c r="X179" s="26"/>
      <c r="Y179" s="26"/>
      <c r="Z179" s="26"/>
      <c r="AA179" s="26"/>
      <c r="AB179" s="20"/>
      <c r="AC179" s="20"/>
      <c r="AD179" s="20"/>
      <c r="AE179" s="20"/>
      <c r="AF179" s="20"/>
      <c r="AG179" s="20"/>
      <c r="AH179" s="20"/>
      <c r="AI179" s="20"/>
      <c r="AJ179" s="20"/>
      <c r="AK179" s="29"/>
    </row>
    <row r="180" spans="20:37">
      <c r="T180" s="139"/>
      <c r="U180" s="139"/>
      <c r="V180" s="139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39"/>
      <c r="U181" s="139"/>
      <c r="V181" s="139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39"/>
      <c r="U182" s="139"/>
      <c r="V182" s="139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39"/>
      <c r="U183" s="139"/>
      <c r="V183" s="139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40"/>
      <c r="U184" s="140"/>
      <c r="V184" s="140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9"/>
    </row>
    <row r="185" spans="20:37"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</sheetData>
  <sheetProtection password="CE28" sheet="1" objects="1" scenarios="1" selectLockedCells="1" selectUnlockedCells="1"/>
  <mergeCells count="223">
    <mergeCell ref="J42:K42"/>
    <mergeCell ref="J30:K30"/>
    <mergeCell ref="O19:P19"/>
    <mergeCell ref="T84:V84"/>
    <mergeCell ref="M28:P28"/>
    <mergeCell ref="J28:K28"/>
    <mergeCell ref="M31:P31"/>
    <mergeCell ref="J45:K45"/>
    <mergeCell ref="J43:K43"/>
    <mergeCell ref="A55:K55"/>
    <mergeCell ref="A48:K48"/>
    <mergeCell ref="A50:K50"/>
    <mergeCell ref="A52:K52"/>
    <mergeCell ref="A53:K53"/>
    <mergeCell ref="J40:K40"/>
    <mergeCell ref="M40:P40"/>
    <mergeCell ref="T52:V52"/>
    <mergeCell ref="T68:V68"/>
    <mergeCell ref="T53:V53"/>
    <mergeCell ref="T56:V56"/>
    <mergeCell ref="M39:P39"/>
    <mergeCell ref="M43:P43"/>
    <mergeCell ref="B40:H40"/>
    <mergeCell ref="B43:G43"/>
    <mergeCell ref="N46:S46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P20:P21"/>
    <mergeCell ref="O20:O21"/>
    <mergeCell ref="B35:H35"/>
    <mergeCell ref="B45:H45"/>
    <mergeCell ref="K7:L7"/>
    <mergeCell ref="T163:V163"/>
    <mergeCell ref="T164:V164"/>
    <mergeCell ref="T165:V165"/>
    <mergeCell ref="T166:V166"/>
    <mergeCell ref="T167:V167"/>
    <mergeCell ref="T168:V168"/>
    <mergeCell ref="T184:V184"/>
    <mergeCell ref="T169:V169"/>
    <mergeCell ref="T170:V170"/>
    <mergeCell ref="T171:V171"/>
    <mergeCell ref="T172:V172"/>
    <mergeCell ref="T175:V175"/>
    <mergeCell ref="T176:V176"/>
    <mergeCell ref="T177:V177"/>
    <mergeCell ref="T178:V178"/>
    <mergeCell ref="T179:V179"/>
    <mergeCell ref="T181:V181"/>
    <mergeCell ref="T182:V182"/>
    <mergeCell ref="T183:V183"/>
    <mergeCell ref="T180:V180"/>
    <mergeCell ref="T160:V160"/>
    <mergeCell ref="T156:V156"/>
    <mergeCell ref="T157:V157"/>
    <mergeCell ref="T136:V136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55:V155"/>
    <mergeCell ref="T147:V147"/>
    <mergeCell ref="T148:V148"/>
    <mergeCell ref="T151:V151"/>
    <mergeCell ref="T152:V152"/>
    <mergeCell ref="T153:V153"/>
    <mergeCell ref="T154:V154"/>
    <mergeCell ref="T158:V158"/>
    <mergeCell ref="T159:V159"/>
    <mergeCell ref="T65:V65"/>
    <mergeCell ref="T89:V89"/>
    <mergeCell ref="T92:V92"/>
    <mergeCell ref="T133:V133"/>
    <mergeCell ref="T134:V134"/>
    <mergeCell ref="T135:V135"/>
    <mergeCell ref="T113:V113"/>
    <mergeCell ref="T117:V117"/>
    <mergeCell ref="T118:V118"/>
    <mergeCell ref="T120:V120"/>
    <mergeCell ref="T119:V119"/>
    <mergeCell ref="T121:V121"/>
    <mergeCell ref="T122:V122"/>
    <mergeCell ref="T116:V116"/>
    <mergeCell ref="T114:V114"/>
    <mergeCell ref="T115:V115"/>
    <mergeCell ref="T129:V129"/>
    <mergeCell ref="T130:V130"/>
    <mergeCell ref="T131:V131"/>
    <mergeCell ref="T132:V132"/>
    <mergeCell ref="T127:V127"/>
    <mergeCell ref="T128:V128"/>
    <mergeCell ref="T76:V76"/>
    <mergeCell ref="T77:V77"/>
    <mergeCell ref="T63:V63"/>
    <mergeCell ref="Q20:Q21"/>
    <mergeCell ref="R20:R21"/>
    <mergeCell ref="S20:S21"/>
    <mergeCell ref="T49:V49"/>
    <mergeCell ref="T50:V50"/>
    <mergeCell ref="T51:V51"/>
    <mergeCell ref="T48:V48"/>
    <mergeCell ref="T64:V64"/>
    <mergeCell ref="T57:V57"/>
    <mergeCell ref="T58:V58"/>
    <mergeCell ref="T59:V59"/>
    <mergeCell ref="T60:V60"/>
    <mergeCell ref="T61:V61"/>
    <mergeCell ref="T62:V62"/>
    <mergeCell ref="T100:V100"/>
    <mergeCell ref="T101:V101"/>
    <mergeCell ref="T96:V96"/>
    <mergeCell ref="T97:V97"/>
    <mergeCell ref="T98:V98"/>
    <mergeCell ref="T99:V99"/>
    <mergeCell ref="T88:V88"/>
    <mergeCell ref="T69:V69"/>
    <mergeCell ref="T70:V70"/>
    <mergeCell ref="T71:V71"/>
    <mergeCell ref="T94:V94"/>
    <mergeCell ref="T95:V95"/>
    <mergeCell ref="T72:V72"/>
    <mergeCell ref="T73:V73"/>
    <mergeCell ref="T74:V74"/>
    <mergeCell ref="T75:V75"/>
    <mergeCell ref="T93:V93"/>
    <mergeCell ref="T85:V85"/>
    <mergeCell ref="T86:V86"/>
    <mergeCell ref="T87:V87"/>
    <mergeCell ref="T80:V80"/>
    <mergeCell ref="T81:V81"/>
    <mergeCell ref="T82:V82"/>
    <mergeCell ref="T83:V83"/>
    <mergeCell ref="B42:H42"/>
    <mergeCell ref="M12:P12"/>
    <mergeCell ref="M13:P13"/>
    <mergeCell ref="M19:N19"/>
    <mergeCell ref="M36:P36"/>
    <mergeCell ref="M37:P37"/>
    <mergeCell ref="M20:N21"/>
    <mergeCell ref="M22:N22"/>
    <mergeCell ref="J23:K23"/>
    <mergeCell ref="J27:K27"/>
    <mergeCell ref="M33:N33"/>
    <mergeCell ref="J31:K31"/>
    <mergeCell ref="J33:K33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O25:P25"/>
    <mergeCell ref="B29:G29"/>
    <mergeCell ref="M42:P42"/>
    <mergeCell ref="J12:K12"/>
    <mergeCell ref="J13:K13"/>
    <mergeCell ref="J14:K14"/>
    <mergeCell ref="J11:K11"/>
    <mergeCell ref="F10:G11"/>
    <mergeCell ref="A10:E11"/>
    <mergeCell ref="B32:G32"/>
    <mergeCell ref="F15:G16"/>
    <mergeCell ref="B27:H27"/>
    <mergeCell ref="B28:H28"/>
    <mergeCell ref="B38:H38"/>
    <mergeCell ref="J34:K34"/>
    <mergeCell ref="B34:H34"/>
    <mergeCell ref="J25:K25"/>
    <mergeCell ref="O33:P33"/>
    <mergeCell ref="B30:G30"/>
    <mergeCell ref="O22:P22"/>
    <mergeCell ref="O38:P38"/>
    <mergeCell ref="M35:P35"/>
    <mergeCell ref="B36:H36"/>
    <mergeCell ref="B37:H37"/>
    <mergeCell ref="I10:Y10"/>
    <mergeCell ref="A47:Y47"/>
    <mergeCell ref="B44:H44"/>
    <mergeCell ref="J44:K44"/>
    <mergeCell ref="W33:X33"/>
    <mergeCell ref="T33:U33"/>
    <mergeCell ref="B41:H41"/>
    <mergeCell ref="J41:K41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</mergeCells>
  <printOptions horizontalCentered="1"/>
  <pageMargins left="0" right="0" top="0.39370078740157483" bottom="0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2012-03-06T02:53:15Z</dcterms:modified>
</cp:coreProperties>
</file>