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45"/>
  <c r="I14"/>
  <c r="T15"/>
  <c r="T13"/>
  <c r="J14"/>
  <c r="J13"/>
  <c r="T44"/>
  <c r="U44"/>
  <c r="J44"/>
  <c r="L14"/>
  <c r="L13"/>
  <c r="I13"/>
  <c r="M20"/>
  <c r="J45"/>
  <c r="J40"/>
  <c r="Q41"/>
  <c r="R25"/>
  <c r="F15" l="1"/>
  <c r="J25"/>
  <c r="W36"/>
  <c r="I44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8" s="1"/>
  <c r="I24"/>
  <c r="I23" s="1"/>
  <c r="M19" s="1"/>
  <c r="I48" l="1"/>
  <c r="P20"/>
</calcChain>
</file>

<file path=xl/sharedStrings.xml><?xml version="1.0" encoding="utf-8"?>
<sst xmlns="http://schemas.openxmlformats.org/spreadsheetml/2006/main" count="77" uniqueCount="75">
  <si>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</si>
  <si>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</si>
  <si>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</si>
  <si>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</si>
  <si>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</si>
  <si>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</si>
  <si>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</si>
  <si>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</si>
  <si>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</si>
  <si>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</si>
  <si>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</si>
  <si>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</si>
  <si>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</si>
  <si>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</si>
  <si>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</si>
  <si>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</si>
  <si>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</si>
  <si>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</si>
  <si>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</si>
  <si>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</si>
  <si>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</si>
  <si>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</si>
  <si>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</si>
  <si>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</si>
  <si>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</si>
  <si>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</si>
  <si>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</si>
  <si>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</si>
  <si>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</si>
  <si>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</si>
  <si>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</si>
  <si>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</si>
  <si>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</si>
  <si>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</si>
  <si>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</si>
  <si>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</si>
  <si>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</si>
  <si>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</si>
  <si>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</si>
  <si>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</si>
  <si>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</si>
  <si>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</si>
  <si>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</si>
  <si>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</si>
  <si>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</si>
  <si>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</si>
  <si>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</si>
  <si>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</si>
  <si>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</si>
  <si>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</si>
  <si>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</si>
  <si>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</si>
  <si>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</si>
  <si>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</si>
  <si>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</si>
  <si>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</si>
  <si>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</si>
  <si>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</si>
  <si>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</si>
  <si>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</si>
  <si>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№3в</t>
    </r>
  </si>
  <si>
    <t>Ремонт кровли - 8,0м2</t>
  </si>
  <si>
    <t>Освещение  входов и мусорокамер - 2шт.</t>
  </si>
  <si>
    <t>Спиливание деревьев - 1ед.</t>
  </si>
  <si>
    <t>7.1</t>
  </si>
  <si>
    <t>Ремонт кровли -304,0м2</t>
  </si>
  <si>
    <t>5.1</t>
  </si>
  <si>
    <t>5.2</t>
  </si>
  <si>
    <t>5.3</t>
  </si>
  <si>
    <t>7.2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</si>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</sst>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topLeftCell="A11" zoomScaleNormal="55" zoomScaleSheetLayoutView="100" workbookViewId="0">
      <selection activeCell="Z15" sqref="Z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6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43" t="s">
        <v>15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26">
      <c r="A7" s="145" t="s">
        <v>11</v>
      </c>
      <c r="B7" s="145"/>
      <c r="C7" s="145"/>
      <c r="D7" s="145"/>
      <c r="E7" s="32">
        <v>1281.2</v>
      </c>
      <c r="F7" s="2" t="s">
        <v>12</v>
      </c>
      <c r="G7" s="3"/>
      <c r="H7" s="3"/>
      <c r="I7" s="21" t="s">
        <v>13</v>
      </c>
      <c r="J7" s="42">
        <v>29</v>
      </c>
      <c r="K7" s="136" t="s">
        <v>14</v>
      </c>
      <c r="L7" s="136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30"/>
      <c r="B10" s="131"/>
      <c r="C10" s="131"/>
      <c r="D10" s="131"/>
      <c r="E10" s="132"/>
      <c r="F10" s="126" t="s">
        <v>36</v>
      </c>
      <c r="G10" s="127"/>
      <c r="H10" s="21"/>
      <c r="I10" s="70" t="s">
        <v>52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5.5" customHeight="1">
      <c r="A11" s="133"/>
      <c r="B11" s="134"/>
      <c r="C11" s="134"/>
      <c r="D11" s="134"/>
      <c r="E11" s="135"/>
      <c r="F11" s="128"/>
      <c r="G11" s="129"/>
      <c r="H11" s="15"/>
      <c r="I11" s="68" t="s">
        <v>53</v>
      </c>
      <c r="J11" s="125" t="s">
        <v>28</v>
      </c>
      <c r="K11" s="125"/>
      <c r="L11" s="68" t="s">
        <v>20</v>
      </c>
      <c r="Z11" s="69" t="s">
        <v>18</v>
      </c>
    </row>
    <row r="12" spans="1:26" ht="26.25" customHeight="1">
      <c r="A12" s="148" t="s">
        <v>71</v>
      </c>
      <c r="B12" s="149"/>
      <c r="C12" s="149"/>
      <c r="D12" s="149"/>
      <c r="E12" s="150"/>
      <c r="F12" s="146">
        <v>32080.02</v>
      </c>
      <c r="G12" s="147"/>
      <c r="H12" s="15"/>
      <c r="I12" s="43"/>
      <c r="J12" s="117"/>
      <c r="K12" s="117"/>
      <c r="L12" s="43"/>
      <c r="M12" s="73"/>
      <c r="N12" s="73"/>
      <c r="O12" s="73"/>
      <c r="P12" s="73"/>
      <c r="Q12" s="50"/>
      <c r="R12" s="1"/>
      <c r="Z12" s="66"/>
    </row>
    <row r="13" spans="1:26" ht="15" customHeight="1">
      <c r="A13" s="148" t="s">
        <v>21</v>
      </c>
      <c r="B13" s="149"/>
      <c r="C13" s="149"/>
      <c r="D13" s="149"/>
      <c r="E13" s="150"/>
      <c r="F13" s="146">
        <f>I13+J13+L13+Z13</f>
        <v>672493.41999999993</v>
      </c>
      <c r="G13" s="147"/>
      <c r="H13" s="15"/>
      <c r="I13" s="44">
        <f>I23+I31+I32+I33+I40</f>
        <v>204171.47999999998</v>
      </c>
      <c r="J13" s="118">
        <f>T44</f>
        <v>420717.33999999997</v>
      </c>
      <c r="K13" s="70"/>
      <c r="L13" s="44">
        <f>38170.5+7634.1</f>
        <v>45804.6</v>
      </c>
      <c r="M13" s="86"/>
      <c r="N13" s="86"/>
      <c r="O13" s="86"/>
      <c r="P13" s="86"/>
      <c r="Q13" s="50"/>
      <c r="R13" s="1"/>
      <c r="T13" s="45">
        <f>166680.44+37441.9</f>
        <v>204122.34</v>
      </c>
      <c r="Z13" s="67">
        <f>I44</f>
        <v>1800</v>
      </c>
    </row>
    <row r="14" spans="1:26" ht="14.25" customHeight="1">
      <c r="A14" s="148" t="s">
        <v>72</v>
      </c>
      <c r="B14" s="149"/>
      <c r="C14" s="149"/>
      <c r="D14" s="149"/>
      <c r="E14" s="150"/>
      <c r="F14" s="146">
        <f>I14+J14+L14+Z14</f>
        <v>673696.06548192783</v>
      </c>
      <c r="G14" s="147"/>
      <c r="H14" s="15"/>
      <c r="I14" s="44">
        <f>J23+J31+J32+J33+T15</f>
        <v>204165.1154819277</v>
      </c>
      <c r="J14" s="118">
        <f>U44</f>
        <v>422273.77</v>
      </c>
      <c r="K14" s="70"/>
      <c r="L14" s="44">
        <f>8237.45+37219.73</f>
        <v>45457.180000000008</v>
      </c>
      <c r="M14" s="86"/>
      <c r="N14" s="86"/>
      <c r="O14" s="86"/>
      <c r="P14" s="86"/>
      <c r="Q14" s="50"/>
      <c r="R14" s="1"/>
      <c r="S14" s="31"/>
      <c r="T14" s="45"/>
      <c r="Z14" s="67">
        <f>Z13</f>
        <v>1800</v>
      </c>
    </row>
    <row r="15" spans="1:26" ht="15" customHeight="1">
      <c r="A15" s="87" t="s">
        <v>73</v>
      </c>
      <c r="B15" s="88"/>
      <c r="C15" s="88"/>
      <c r="D15" s="88"/>
      <c r="E15" s="89"/>
      <c r="F15" s="113">
        <f>F12+F13-F14</f>
        <v>30877.374518072116</v>
      </c>
      <c r="G15" s="114"/>
      <c r="H15" s="15"/>
      <c r="J15" s="72"/>
      <c r="K15" s="72"/>
      <c r="M15" s="86"/>
      <c r="N15" s="86"/>
      <c r="O15" s="86"/>
      <c r="P15" s="86"/>
      <c r="Q15" s="51"/>
      <c r="R15" s="1"/>
      <c r="T15" s="65">
        <f>T13*R40/100</f>
        <v>26437.531987951807</v>
      </c>
    </row>
    <row r="16" spans="1:26" ht="9" customHeight="1">
      <c r="A16" s="90"/>
      <c r="B16" s="91"/>
      <c r="C16" s="91"/>
      <c r="D16" s="91"/>
      <c r="E16" s="92"/>
      <c r="F16" s="115"/>
      <c r="G16" s="116"/>
      <c r="H16" s="15"/>
      <c r="I16" s="24"/>
      <c r="J16" s="73"/>
      <c r="K16" s="73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2" t="s">
        <v>0</v>
      </c>
      <c r="B18" s="144" t="s">
        <v>1</v>
      </c>
      <c r="C18" s="144"/>
      <c r="D18" s="144"/>
      <c r="E18" s="144"/>
      <c r="F18" s="144"/>
      <c r="G18" s="144"/>
      <c r="H18" s="144"/>
      <c r="I18" s="151" t="s">
        <v>37</v>
      </c>
      <c r="J18" s="151"/>
      <c r="K18" s="151"/>
      <c r="L18" s="16"/>
      <c r="M18" s="105"/>
      <c r="N18" s="106"/>
      <c r="O18" s="107"/>
      <c r="P18" s="108"/>
    </row>
    <row r="19" spans="1:19" ht="12" customHeight="1">
      <c r="A19" s="142"/>
      <c r="B19" s="144"/>
      <c r="C19" s="144"/>
      <c r="D19" s="144"/>
      <c r="E19" s="144"/>
      <c r="F19" s="144"/>
      <c r="G19" s="144"/>
      <c r="H19" s="144"/>
      <c r="I19" s="142" t="s">
        <v>40</v>
      </c>
      <c r="J19" s="142" t="s">
        <v>38</v>
      </c>
      <c r="K19" s="142"/>
      <c r="L19" s="16"/>
      <c r="M19" s="109">
        <f>I23+I31+I32+I33+I40</f>
        <v>204171.47999999998</v>
      </c>
      <c r="N19" s="110"/>
      <c r="O19" s="124"/>
      <c r="P19" s="124"/>
    </row>
    <row r="20" spans="1:19" ht="8.25" customHeight="1">
      <c r="A20" s="142"/>
      <c r="B20" s="144"/>
      <c r="C20" s="144"/>
      <c r="D20" s="144"/>
      <c r="E20" s="144"/>
      <c r="F20" s="144"/>
      <c r="G20" s="144"/>
      <c r="H20" s="144"/>
      <c r="I20" s="142"/>
      <c r="J20" s="142"/>
      <c r="K20" s="142"/>
      <c r="L20" s="16"/>
      <c r="M20" s="119">
        <f>34028.58+170142.9</f>
        <v>204171.47999999998</v>
      </c>
      <c r="N20" s="119"/>
      <c r="O20" s="154"/>
      <c r="P20" s="153">
        <f>M20-M19</f>
        <v>0</v>
      </c>
      <c r="Q20" s="81" t="s">
        <v>55</v>
      </c>
      <c r="R20" s="81" t="s">
        <v>56</v>
      </c>
      <c r="S20" s="140"/>
    </row>
    <row r="21" spans="1:19" ht="12.75" customHeight="1">
      <c r="A21" s="142"/>
      <c r="B21" s="144"/>
      <c r="C21" s="144"/>
      <c r="D21" s="144"/>
      <c r="E21" s="144"/>
      <c r="F21" s="144"/>
      <c r="G21" s="144"/>
      <c r="H21" s="144"/>
      <c r="I21" s="142"/>
      <c r="J21" s="142"/>
      <c r="K21" s="142"/>
      <c r="L21" s="16"/>
      <c r="M21" s="119"/>
      <c r="N21" s="119"/>
      <c r="O21" s="154"/>
      <c r="P21" s="154"/>
      <c r="Q21" s="81"/>
      <c r="R21" s="81"/>
      <c r="S21" s="140"/>
    </row>
    <row r="22" spans="1:19" ht="19.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7"/>
      <c r="M22" s="120"/>
      <c r="N22" s="121"/>
      <c r="O22" s="163"/>
      <c r="P22" s="163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99" t="s">
        <v>10</v>
      </c>
      <c r="C23" s="100"/>
      <c r="D23" s="100"/>
      <c r="E23" s="100"/>
      <c r="F23" s="100"/>
      <c r="G23" s="100"/>
      <c r="H23" s="101"/>
      <c r="I23" s="11">
        <f>I24+I25+I26+I27+I28+I29+I30</f>
        <v>75026.869156626504</v>
      </c>
      <c r="J23" s="122">
        <f>J24+J25+J26+J27+J28+J29+J30</f>
        <v>75026.869156626504</v>
      </c>
      <c r="K23" s="123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2" t="s">
        <v>22</v>
      </c>
      <c r="C24" s="103"/>
      <c r="D24" s="103"/>
      <c r="E24" s="103"/>
      <c r="F24" s="103"/>
      <c r="G24" s="103"/>
      <c r="H24" s="104"/>
      <c r="I24" s="12">
        <f t="shared" ref="I24:I39" si="0">J24</f>
        <v>26751.383674698794</v>
      </c>
      <c r="J24" s="77">
        <f>M20*R24/100</f>
        <v>26751.383674698794</v>
      </c>
      <c r="K24" s="78"/>
      <c r="L24" s="20"/>
      <c r="M24" s="82">
        <v>1.74</v>
      </c>
      <c r="N24" s="83"/>
      <c r="O24" s="83"/>
      <c r="P24" s="83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02" t="s">
        <v>7</v>
      </c>
      <c r="C25" s="103"/>
      <c r="D25" s="103"/>
      <c r="E25" s="103"/>
      <c r="F25" s="103"/>
      <c r="G25" s="103"/>
      <c r="H25" s="104"/>
      <c r="I25" s="12">
        <f t="shared" si="0"/>
        <v>16296.819939759036</v>
      </c>
      <c r="J25" s="77">
        <f>M20*R25/100</f>
        <v>16296.819939759036</v>
      </c>
      <c r="K25" s="78"/>
      <c r="L25" s="20"/>
      <c r="M25" s="37"/>
      <c r="N25" s="37">
        <v>1.06</v>
      </c>
      <c r="O25" s="82">
        <v>0.56000000000000005</v>
      </c>
      <c r="P25" s="83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111">
        <v>0</v>
      </c>
      <c r="K26" s="112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15681.845602409638</v>
      </c>
      <c r="J27" s="111">
        <f>M20*R27/100</f>
        <v>15681.845602409638</v>
      </c>
      <c r="K27" s="112"/>
      <c r="L27" s="18"/>
      <c r="M27" s="82">
        <v>1.02</v>
      </c>
      <c r="N27" s="83"/>
      <c r="O27" s="83"/>
      <c r="P27" s="83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1998.6665963855421</v>
      </c>
      <c r="J28" s="111">
        <f>R28*M20/100</f>
        <v>1998.6665963855421</v>
      </c>
      <c r="K28" s="112"/>
      <c r="L28" s="18"/>
      <c r="M28" s="82">
        <v>0.13</v>
      </c>
      <c r="N28" s="83"/>
      <c r="O28" s="83"/>
      <c r="P28" s="83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11530.768825301204</v>
      </c>
      <c r="J29" s="111">
        <f>R29*M20/100</f>
        <v>11530.768825301204</v>
      </c>
      <c r="K29" s="112"/>
      <c r="L29" s="18"/>
      <c r="M29" s="82">
        <v>0.75</v>
      </c>
      <c r="N29" s="83"/>
      <c r="O29" s="83"/>
      <c r="P29" s="83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2767.3845180722892</v>
      </c>
      <c r="J30" s="111">
        <f>M20*R30/100</f>
        <v>2767.3845180722892</v>
      </c>
      <c r="K30" s="112"/>
      <c r="L30" s="18"/>
      <c r="M30" s="82">
        <v>0.18</v>
      </c>
      <c r="N30" s="83"/>
      <c r="O30" s="83"/>
      <c r="P30" s="83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3" t="s">
        <v>19</v>
      </c>
      <c r="C31" s="94"/>
      <c r="D31" s="94"/>
      <c r="E31" s="94"/>
      <c r="F31" s="94"/>
      <c r="G31" s="94"/>
      <c r="H31" s="95"/>
      <c r="I31" s="11">
        <f t="shared" si="0"/>
        <v>21216.614638554216</v>
      </c>
      <c r="J31" s="122">
        <f>M20*R31/100</f>
        <v>21216.614638554216</v>
      </c>
      <c r="K31" s="123"/>
      <c r="L31" s="19"/>
      <c r="M31" s="82">
        <v>1.38</v>
      </c>
      <c r="N31" s="83"/>
      <c r="O31" s="83"/>
      <c r="P31" s="83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3" t="s">
        <v>48</v>
      </c>
      <c r="C32" s="94"/>
      <c r="D32" s="94"/>
      <c r="E32" s="94"/>
      <c r="F32" s="94"/>
      <c r="G32" s="94"/>
      <c r="H32" s="33"/>
      <c r="I32" s="11">
        <f t="shared" si="0"/>
        <v>14144.409759036143</v>
      </c>
      <c r="J32" s="122">
        <f>M20*R32/100</f>
        <v>14144.409759036143</v>
      </c>
      <c r="K32" s="123"/>
      <c r="L32" s="19"/>
      <c r="M32" s="82">
        <v>0.92</v>
      </c>
      <c r="N32" s="83"/>
      <c r="O32" s="83"/>
      <c r="P32" s="83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96" t="s">
        <v>29</v>
      </c>
      <c r="C33" s="97"/>
      <c r="D33" s="97"/>
      <c r="E33" s="97"/>
      <c r="F33" s="97"/>
      <c r="G33" s="97"/>
      <c r="H33" s="98"/>
      <c r="I33" s="11">
        <f t="shared" si="0"/>
        <v>67339.689939759031</v>
      </c>
      <c r="J33" s="122">
        <f>J34+J35+J36+J37+J38+J39</f>
        <v>67339.689939759031</v>
      </c>
      <c r="K33" s="123"/>
      <c r="L33" s="19"/>
      <c r="M33" s="82">
        <v>4.38</v>
      </c>
      <c r="N33" s="164"/>
      <c r="O33" s="82">
        <v>5.72</v>
      </c>
      <c r="P33" s="83"/>
      <c r="Q33" s="54"/>
      <c r="R33" s="53"/>
      <c r="S33" s="31"/>
      <c r="T33" s="81" t="s">
        <v>57</v>
      </c>
      <c r="U33" s="81"/>
      <c r="W33" s="79" t="s">
        <v>58</v>
      </c>
      <c r="X33" s="80"/>
    </row>
    <row r="34" spans="1:24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9993.3329819277096</v>
      </c>
      <c r="J34" s="77">
        <f>M20*R34/100</f>
        <v>9993.3329819277096</v>
      </c>
      <c r="K34" s="78"/>
      <c r="L34" s="20"/>
      <c r="M34" s="82">
        <v>0.65</v>
      </c>
      <c r="N34" s="83"/>
      <c r="O34" s="83"/>
      <c r="P34" s="83"/>
      <c r="Q34" s="53">
        <v>0.65</v>
      </c>
      <c r="R34" s="53">
        <f>Q34*R22/Q22</f>
        <v>4.8945783132530121</v>
      </c>
      <c r="S34" s="31"/>
      <c r="T34" s="45">
        <v>34618.04</v>
      </c>
      <c r="U34" s="45">
        <v>38750.379999999997</v>
      </c>
      <c r="W34" s="45">
        <v>1500</v>
      </c>
      <c r="X34" s="45">
        <v>1509.83</v>
      </c>
    </row>
    <row r="35" spans="1:24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11838.255993975903</v>
      </c>
      <c r="J35" s="77">
        <f>M20*R35/100</f>
        <v>11838.255993975903</v>
      </c>
      <c r="K35" s="78"/>
      <c r="L35" s="20"/>
      <c r="M35" s="82">
        <v>0.77</v>
      </c>
      <c r="N35" s="83"/>
      <c r="O35" s="83"/>
      <c r="P35" s="83"/>
      <c r="Q35" s="53">
        <v>0.77</v>
      </c>
      <c r="R35" s="53">
        <f>Q35*R22/Q22</f>
        <v>5.7981927710843379</v>
      </c>
      <c r="S35" s="31"/>
      <c r="T35" s="45">
        <v>7863.99</v>
      </c>
      <c r="U35" s="45">
        <v>11298.23</v>
      </c>
      <c r="W35" s="45">
        <v>300</v>
      </c>
      <c r="X35" s="45">
        <v>305.16000000000003</v>
      </c>
    </row>
    <row r="36" spans="1:24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10300.820150602409</v>
      </c>
      <c r="J36" s="77">
        <f>M20*R36/100</f>
        <v>10300.820150602409</v>
      </c>
      <c r="K36" s="78"/>
      <c r="L36" s="20"/>
      <c r="M36" s="82">
        <v>0.67</v>
      </c>
      <c r="N36" s="83"/>
      <c r="O36" s="83"/>
      <c r="P36" s="83"/>
      <c r="Q36" s="53">
        <v>0.67</v>
      </c>
      <c r="R36" s="53">
        <f>Q36*R22/Q22</f>
        <v>5.0451807228915664</v>
      </c>
      <c r="S36" s="31"/>
      <c r="T36" s="45">
        <v>5048.8500000000004</v>
      </c>
      <c r="U36" s="45">
        <v>5908.41</v>
      </c>
      <c r="W36" s="49">
        <f>SUM(W34:W35)</f>
        <v>1800</v>
      </c>
      <c r="X36" s="49">
        <f>SUM(X34:X35)</f>
        <v>1814.99</v>
      </c>
    </row>
    <row r="37" spans="1:24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6918.4612951807221</v>
      </c>
      <c r="J37" s="77">
        <f>M20*R37/100</f>
        <v>6918.4612951807221</v>
      </c>
      <c r="K37" s="78"/>
      <c r="L37" s="20"/>
      <c r="M37" s="82">
        <v>0.45</v>
      </c>
      <c r="N37" s="83"/>
      <c r="O37" s="83"/>
      <c r="P37" s="83"/>
      <c r="Q37" s="53">
        <v>0.45</v>
      </c>
      <c r="R37" s="53">
        <f>Q37*R22/Q22</f>
        <v>3.3885542168674698</v>
      </c>
      <c r="S37" s="31"/>
      <c r="T37" s="46">
        <v>8668.9699999999993</v>
      </c>
      <c r="U37" s="45">
        <v>11022.45</v>
      </c>
    </row>
    <row r="38" spans="1:24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111">
        <v>0</v>
      </c>
      <c r="K38" s="112"/>
      <c r="L38" s="18"/>
      <c r="M38" s="36"/>
      <c r="N38" s="36"/>
      <c r="O38" s="82">
        <v>1.34</v>
      </c>
      <c r="P38" s="83"/>
      <c r="Q38" s="53"/>
      <c r="R38" s="53"/>
      <c r="S38" s="31"/>
      <c r="T38" s="45">
        <v>13647.13</v>
      </c>
      <c r="U38" s="45">
        <v>15829.89</v>
      </c>
    </row>
    <row r="39" spans="1:24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28288.819518072287</v>
      </c>
      <c r="J39" s="77">
        <f>M20*R39/100</f>
        <v>28288.819518072287</v>
      </c>
      <c r="K39" s="78"/>
      <c r="L39" s="20"/>
      <c r="M39" s="82">
        <v>1.84</v>
      </c>
      <c r="N39" s="83"/>
      <c r="O39" s="83"/>
      <c r="P39" s="83"/>
      <c r="Q39" s="56">
        <v>1.84</v>
      </c>
      <c r="R39" s="56">
        <f>Q39*R22/Q22</f>
        <v>13.855421686746988</v>
      </c>
      <c r="S39" s="31"/>
      <c r="T39" s="62">
        <v>155709.51</v>
      </c>
      <c r="U39" s="62">
        <v>151479.12</v>
      </c>
    </row>
    <row r="40" spans="1:24" ht="15" customHeight="1">
      <c r="A40" s="4">
        <v>5</v>
      </c>
      <c r="B40" s="96" t="s">
        <v>9</v>
      </c>
      <c r="C40" s="97"/>
      <c r="D40" s="97"/>
      <c r="E40" s="97"/>
      <c r="F40" s="97"/>
      <c r="G40" s="97"/>
      <c r="H40" s="98"/>
      <c r="I40" s="11">
        <f>M20*R40/100</f>
        <v>26443.896506024095</v>
      </c>
      <c r="J40" s="122">
        <f>J41+J42+J43</f>
        <v>29865.97</v>
      </c>
      <c r="K40" s="123"/>
      <c r="L40" s="19"/>
      <c r="M40" s="82">
        <v>1.72</v>
      </c>
      <c r="N40" s="83"/>
      <c r="O40" s="83"/>
      <c r="P40" s="83"/>
      <c r="Q40" s="53">
        <v>1.72</v>
      </c>
      <c r="R40" s="53">
        <f>Q40*R22/Q22</f>
        <v>12.951807228915664</v>
      </c>
      <c r="S40" s="31"/>
      <c r="T40" s="63">
        <v>54225.84</v>
      </c>
      <c r="U40" s="63">
        <v>51417.74</v>
      </c>
    </row>
    <row r="41" spans="1:24" ht="15" customHeight="1">
      <c r="A41" s="5" t="s">
        <v>66</v>
      </c>
      <c r="B41" s="74" t="s">
        <v>61</v>
      </c>
      <c r="C41" s="75"/>
      <c r="D41" s="75"/>
      <c r="E41" s="75"/>
      <c r="F41" s="75"/>
      <c r="G41" s="75"/>
      <c r="H41" s="76"/>
      <c r="I41" s="35"/>
      <c r="J41" s="77">
        <v>6541</v>
      </c>
      <c r="K41" s="78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63">
        <v>27052.400000000001</v>
      </c>
      <c r="U41" s="63">
        <v>26463.34</v>
      </c>
    </row>
    <row r="42" spans="1:24" ht="15" customHeight="1">
      <c r="A42" s="5" t="s">
        <v>67</v>
      </c>
      <c r="B42" s="74" t="s">
        <v>62</v>
      </c>
      <c r="C42" s="75"/>
      <c r="D42" s="75"/>
      <c r="E42" s="75"/>
      <c r="F42" s="75"/>
      <c r="G42" s="75"/>
      <c r="H42" s="76"/>
      <c r="I42" s="35"/>
      <c r="J42" s="77">
        <v>22324</v>
      </c>
      <c r="K42" s="78"/>
      <c r="L42" s="19"/>
      <c r="M42" s="47"/>
      <c r="N42" s="48"/>
      <c r="O42" s="48"/>
      <c r="P42" s="48"/>
      <c r="Q42" s="53"/>
      <c r="R42" s="55"/>
      <c r="S42" s="31"/>
      <c r="T42" s="63">
        <v>51550.83</v>
      </c>
      <c r="U42" s="63">
        <v>49751.26</v>
      </c>
    </row>
    <row r="43" spans="1:24" ht="15" customHeight="1">
      <c r="A43" s="5" t="s">
        <v>68</v>
      </c>
      <c r="B43" s="74" t="s">
        <v>63</v>
      </c>
      <c r="C43" s="75"/>
      <c r="D43" s="75"/>
      <c r="E43" s="75"/>
      <c r="F43" s="75"/>
      <c r="G43" s="75"/>
      <c r="H43" s="76"/>
      <c r="I43" s="35"/>
      <c r="J43" s="77">
        <v>1000.97</v>
      </c>
      <c r="K43" s="78"/>
      <c r="L43" s="19"/>
      <c r="M43" s="58"/>
      <c r="N43" s="59"/>
      <c r="O43" s="59"/>
      <c r="P43" s="59"/>
      <c r="Q43" s="53"/>
      <c r="R43" s="55"/>
      <c r="S43" s="31"/>
      <c r="T43" s="63">
        <v>62331.78</v>
      </c>
      <c r="U43" s="63">
        <v>60352.95</v>
      </c>
    </row>
    <row r="44" spans="1:24" ht="15" customHeight="1">
      <c r="A44" s="4">
        <v>6</v>
      </c>
      <c r="B44" s="93" t="s">
        <v>18</v>
      </c>
      <c r="C44" s="94"/>
      <c r="D44" s="94"/>
      <c r="E44" s="94"/>
      <c r="F44" s="94"/>
      <c r="G44" s="94"/>
      <c r="H44" s="95"/>
      <c r="I44" s="11">
        <f>W36</f>
        <v>1800</v>
      </c>
      <c r="J44" s="122">
        <f>I44</f>
        <v>1800</v>
      </c>
      <c r="K44" s="123"/>
      <c r="L44" s="20"/>
      <c r="M44" s="165"/>
      <c r="N44" s="166"/>
      <c r="O44" s="166"/>
      <c r="P44" s="166"/>
      <c r="Q44" s="53"/>
      <c r="R44" s="53"/>
      <c r="S44" s="31"/>
      <c r="T44" s="64">
        <f>SUM(T34:T43)</f>
        <v>420717.33999999997</v>
      </c>
      <c r="U44" s="64">
        <f>SUM(U34:U43)</f>
        <v>422273.77</v>
      </c>
    </row>
    <row r="45" spans="1:24" ht="15" customHeight="1">
      <c r="A45" s="4">
        <v>7</v>
      </c>
      <c r="B45" s="96" t="s">
        <v>20</v>
      </c>
      <c r="C45" s="97"/>
      <c r="D45" s="97"/>
      <c r="E45" s="97"/>
      <c r="F45" s="97"/>
      <c r="G45" s="97"/>
      <c r="H45" s="13"/>
      <c r="I45" s="11">
        <f>L13</f>
        <v>45804.6</v>
      </c>
      <c r="J45" s="122">
        <f>J46+J47</f>
        <v>288326</v>
      </c>
      <c r="K45" s="123"/>
      <c r="L45" s="19"/>
      <c r="M45" s="158">
        <v>2.71</v>
      </c>
      <c r="N45" s="158"/>
      <c r="O45" s="158"/>
      <c r="P45" s="159"/>
      <c r="Q45" s="54"/>
      <c r="R45" s="54"/>
      <c r="S45" s="31"/>
    </row>
    <row r="46" spans="1:24" ht="15" customHeight="1">
      <c r="A46" s="5" t="s">
        <v>64</v>
      </c>
      <c r="B46" s="74" t="s">
        <v>65</v>
      </c>
      <c r="C46" s="75"/>
      <c r="D46" s="75"/>
      <c r="E46" s="75"/>
      <c r="F46" s="75"/>
      <c r="G46" s="75"/>
      <c r="H46" s="76"/>
      <c r="I46" s="35"/>
      <c r="J46" s="77">
        <v>204164</v>
      </c>
      <c r="K46" s="78"/>
      <c r="L46" s="19"/>
      <c r="M46" s="60"/>
      <c r="N46" s="60"/>
      <c r="O46" s="60"/>
      <c r="P46" s="60"/>
      <c r="Q46" s="61"/>
      <c r="R46" s="61"/>
      <c r="S46" s="31"/>
    </row>
    <row r="47" spans="1:24" ht="15" customHeight="1">
      <c r="A47" s="5" t="s">
        <v>69</v>
      </c>
      <c r="B47" s="74" t="s">
        <v>70</v>
      </c>
      <c r="C47" s="75"/>
      <c r="D47" s="75"/>
      <c r="E47" s="75"/>
      <c r="F47" s="75"/>
      <c r="G47" s="75"/>
      <c r="H47" s="76"/>
      <c r="I47" s="35"/>
      <c r="J47" s="77">
        <v>84162</v>
      </c>
      <c r="K47" s="78"/>
      <c r="L47" s="19"/>
      <c r="M47" s="60"/>
      <c r="N47" s="60"/>
      <c r="O47" s="60"/>
      <c r="P47" s="60"/>
      <c r="Q47" s="61"/>
      <c r="R47" s="61"/>
      <c r="S47" s="31"/>
    </row>
    <row r="48" spans="1:24" ht="16.5" customHeight="1">
      <c r="A48" s="8"/>
      <c r="B48" s="160" t="s">
        <v>27</v>
      </c>
      <c r="C48" s="161"/>
      <c r="D48" s="161"/>
      <c r="E48" s="161"/>
      <c r="F48" s="161"/>
      <c r="G48" s="161"/>
      <c r="H48" s="162"/>
      <c r="I48" s="10">
        <f>I23+I31+I33+I40+I44+I45+I32</f>
        <v>251776.08</v>
      </c>
      <c r="J48" s="155">
        <f>J23+J31+J32+J33+J40+J44+J45</f>
        <v>497719.55349397589</v>
      </c>
      <c r="K48" s="156"/>
      <c r="L48" s="19"/>
      <c r="M48" s="9"/>
      <c r="N48" s="9"/>
      <c r="O48" s="9"/>
      <c r="P48" s="28"/>
      <c r="Q48" s="23"/>
      <c r="R48" s="14"/>
    </row>
    <row r="49" spans="1:38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41"/>
      <c r="O49" s="141"/>
      <c r="P49" s="141"/>
      <c r="Q49" s="141"/>
      <c r="R49" s="141"/>
      <c r="S49" s="141"/>
    </row>
    <row r="50" spans="1:38" ht="57.75" customHeight="1">
      <c r="A50" s="71" t="s">
        <v>74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38" ht="20.25" customHeight="1">
      <c r="A51" s="157" t="s">
        <v>39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T51" s="137"/>
      <c r="U51" s="137"/>
      <c r="V51" s="137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137"/>
      <c r="U52" s="137"/>
      <c r="V52" s="137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12" customHeight="1">
      <c r="A53" s="157" t="s">
        <v>54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T53" s="137"/>
      <c r="U53" s="137"/>
      <c r="V53" s="137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137"/>
      <c r="U54" s="137"/>
      <c r="V54" s="137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57" t="s">
        <v>26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T55" s="137"/>
      <c r="U55" s="137"/>
      <c r="V55" s="137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T56" s="138"/>
      <c r="U56" s="138"/>
      <c r="V56" s="138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139"/>
      <c r="U59" s="139"/>
      <c r="V59" s="139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9"/>
      <c r="AJ59" s="29"/>
      <c r="AK59" s="29"/>
      <c r="AL59" s="29"/>
    </row>
    <row r="60" spans="1:38">
      <c r="T60" s="139"/>
      <c r="U60" s="139"/>
      <c r="V60" s="139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39"/>
      <c r="U61" s="139"/>
      <c r="V61" s="139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139"/>
      <c r="U62" s="139"/>
      <c r="V62" s="139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29"/>
      <c r="AK62" s="29"/>
      <c r="AL62" s="29"/>
    </row>
    <row r="63" spans="1:38">
      <c r="T63" s="137"/>
      <c r="U63" s="137"/>
      <c r="V63" s="137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37"/>
      <c r="U64" s="137"/>
      <c r="V64" s="137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37"/>
      <c r="U65" s="137"/>
      <c r="V65" s="137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37"/>
      <c r="U66" s="137"/>
      <c r="V66" s="137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37"/>
      <c r="U67" s="137"/>
      <c r="V67" s="137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38"/>
      <c r="U68" s="138"/>
      <c r="V68" s="138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139"/>
      <c r="U71" s="139"/>
      <c r="V71" s="139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9"/>
      <c r="AH71" s="29"/>
      <c r="AI71" s="29"/>
      <c r="AJ71" s="29"/>
      <c r="AK71" s="29"/>
      <c r="AL71" s="29"/>
    </row>
    <row r="72" spans="20:38">
      <c r="T72" s="139"/>
      <c r="U72" s="139"/>
      <c r="V72" s="139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39"/>
      <c r="U73" s="139"/>
      <c r="V73" s="139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139"/>
      <c r="U74" s="139"/>
      <c r="V74" s="139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29"/>
      <c r="AK74" s="29"/>
      <c r="AL74" s="29"/>
    </row>
    <row r="75" spans="20:38">
      <c r="T75" s="137"/>
      <c r="U75" s="137"/>
      <c r="V75" s="137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37"/>
      <c r="U76" s="137"/>
      <c r="V76" s="137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37"/>
      <c r="U77" s="137"/>
      <c r="V77" s="137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37"/>
      <c r="U78" s="137"/>
      <c r="V78" s="137"/>
      <c r="W78" s="26"/>
      <c r="X78" s="26"/>
      <c r="Y78" s="26"/>
      <c r="Z78" s="26"/>
      <c r="AA78" s="30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37"/>
      <c r="U79" s="137"/>
      <c r="V79" s="137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38"/>
      <c r="U80" s="138"/>
      <c r="V80" s="138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139"/>
      <c r="U83" s="139"/>
      <c r="V83" s="139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9"/>
      <c r="AH83" s="29"/>
      <c r="AI83" s="29"/>
      <c r="AJ83" s="29"/>
      <c r="AK83" s="29"/>
      <c r="AL83" s="29"/>
    </row>
    <row r="84" spans="20:38">
      <c r="T84" s="139"/>
      <c r="U84" s="139"/>
      <c r="V84" s="139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39"/>
      <c r="U85" s="139"/>
      <c r="V85" s="139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139"/>
      <c r="U86" s="139"/>
      <c r="V86" s="139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9"/>
      <c r="AL86" s="29"/>
    </row>
    <row r="87" spans="20:38">
      <c r="T87" s="137"/>
      <c r="U87" s="137"/>
      <c r="V87" s="137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37"/>
      <c r="U88" s="137"/>
      <c r="V88" s="137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37"/>
      <c r="U89" s="137"/>
      <c r="V89" s="137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37"/>
      <c r="U90" s="137"/>
      <c r="V90" s="137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37"/>
      <c r="U91" s="137"/>
      <c r="V91" s="137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38"/>
      <c r="U92" s="138"/>
      <c r="V92" s="138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139"/>
      <c r="U95" s="139"/>
      <c r="V95" s="139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139"/>
      <c r="U96" s="139"/>
      <c r="V96" s="139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39"/>
      <c r="U97" s="139"/>
      <c r="V97" s="139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39"/>
      <c r="U98" s="139"/>
      <c r="V98" s="139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137"/>
      <c r="U99" s="137"/>
      <c r="V99" s="137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37"/>
      <c r="U100" s="137"/>
      <c r="V100" s="137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37"/>
      <c r="U101" s="137"/>
      <c r="V101" s="137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37"/>
      <c r="U102" s="137"/>
      <c r="V102" s="137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37"/>
      <c r="U103" s="137"/>
      <c r="V103" s="137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38"/>
      <c r="U104" s="138"/>
      <c r="V104" s="138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139"/>
      <c r="U116" s="139"/>
      <c r="V116" s="139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9"/>
      <c r="AH116" s="29"/>
      <c r="AI116" s="29"/>
      <c r="AJ116" s="29"/>
      <c r="AK116" s="29"/>
    </row>
    <row r="117" spans="20:38">
      <c r="T117" s="139"/>
      <c r="U117" s="139"/>
      <c r="V117" s="139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39"/>
      <c r="U118" s="139"/>
      <c r="V118" s="139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139"/>
      <c r="U119" s="139"/>
      <c r="V119" s="139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29"/>
      <c r="AK119" s="29"/>
    </row>
    <row r="120" spans="20:38">
      <c r="T120" s="137"/>
      <c r="U120" s="137"/>
      <c r="V120" s="137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37"/>
      <c r="U121" s="137"/>
      <c r="V121" s="137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37"/>
      <c r="U122" s="137"/>
      <c r="V122" s="137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37"/>
      <c r="U123" s="137"/>
      <c r="V123" s="137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37"/>
      <c r="U124" s="137"/>
      <c r="V124" s="137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38"/>
      <c r="U125" s="138"/>
      <c r="V125" s="138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139"/>
      <c r="U130" s="139"/>
      <c r="V130" s="139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9"/>
      <c r="AH130" s="29"/>
      <c r="AI130" s="29"/>
      <c r="AJ130" s="29"/>
      <c r="AK130" s="29"/>
    </row>
    <row r="131" spans="20:37">
      <c r="T131" s="139"/>
      <c r="U131" s="139"/>
      <c r="V131" s="139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39"/>
      <c r="U132" s="139"/>
      <c r="V132" s="139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139"/>
      <c r="U133" s="139"/>
      <c r="V133" s="139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29"/>
      <c r="AK133" s="29"/>
    </row>
    <row r="134" spans="20:37">
      <c r="T134" s="137"/>
      <c r="U134" s="137"/>
      <c r="V134" s="137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37"/>
      <c r="U135" s="137"/>
      <c r="V135" s="137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37"/>
      <c r="U136" s="137"/>
      <c r="V136" s="137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37"/>
      <c r="U137" s="137"/>
      <c r="V137" s="137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37"/>
      <c r="U138" s="137"/>
      <c r="V138" s="137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38"/>
      <c r="U139" s="138"/>
      <c r="V139" s="138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139"/>
      <c r="U142" s="139"/>
      <c r="V142" s="139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9"/>
      <c r="AJ142" s="29"/>
      <c r="AK142" s="29"/>
    </row>
    <row r="143" spans="20:37">
      <c r="T143" s="139"/>
      <c r="U143" s="139"/>
      <c r="V143" s="139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39"/>
      <c r="U144" s="139"/>
      <c r="V144" s="139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139"/>
      <c r="U145" s="139"/>
      <c r="V145" s="139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9"/>
      <c r="AJ145" s="29"/>
      <c r="AK145" s="29"/>
    </row>
    <row r="146" spans="20:37">
      <c r="T146" s="137"/>
      <c r="U146" s="137"/>
      <c r="V146" s="137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37"/>
      <c r="U147" s="137"/>
      <c r="V147" s="137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37"/>
      <c r="U148" s="137"/>
      <c r="V148" s="137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37"/>
      <c r="U149" s="137"/>
      <c r="V149" s="137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37"/>
      <c r="U150" s="137"/>
      <c r="V150" s="137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38"/>
      <c r="U151" s="138"/>
      <c r="V151" s="138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139"/>
      <c r="U154" s="139"/>
      <c r="V154" s="139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9"/>
      <c r="AH154" s="29"/>
      <c r="AI154" s="29"/>
      <c r="AJ154" s="29"/>
      <c r="AK154" s="29"/>
    </row>
    <row r="155" spans="20:37">
      <c r="T155" s="139"/>
      <c r="U155" s="139"/>
      <c r="V155" s="139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39"/>
      <c r="U156" s="139"/>
      <c r="V156" s="139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139"/>
      <c r="U157" s="139"/>
      <c r="V157" s="139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29"/>
      <c r="AK157" s="29"/>
    </row>
    <row r="158" spans="20:37">
      <c r="T158" s="137"/>
      <c r="U158" s="137"/>
      <c r="V158" s="137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37"/>
      <c r="U159" s="137"/>
      <c r="V159" s="137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37"/>
      <c r="U160" s="137"/>
      <c r="V160" s="137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37"/>
      <c r="U161" s="137"/>
      <c r="V161" s="137"/>
      <c r="W161" s="26"/>
      <c r="X161" s="26"/>
      <c r="Y161" s="26"/>
      <c r="Z161" s="26"/>
      <c r="AA161" s="30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37"/>
      <c r="U162" s="137"/>
      <c r="V162" s="137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38"/>
      <c r="U163" s="138"/>
      <c r="V163" s="138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139"/>
      <c r="U166" s="139"/>
      <c r="V166" s="139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9"/>
      <c r="AH166" s="29"/>
      <c r="AI166" s="29"/>
      <c r="AJ166" s="29"/>
      <c r="AK166" s="29"/>
    </row>
    <row r="167" spans="20:37">
      <c r="T167" s="139"/>
      <c r="U167" s="139"/>
      <c r="V167" s="139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39"/>
      <c r="U168" s="139"/>
      <c r="V168" s="139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139"/>
      <c r="U169" s="139"/>
      <c r="V169" s="139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9"/>
    </row>
    <row r="170" spans="20:37">
      <c r="T170" s="137"/>
      <c r="U170" s="137"/>
      <c r="V170" s="137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37"/>
      <c r="U171" s="137"/>
      <c r="V171" s="137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37"/>
      <c r="U172" s="137"/>
      <c r="V172" s="137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37"/>
      <c r="U173" s="137"/>
      <c r="V173" s="137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37"/>
      <c r="U174" s="137"/>
      <c r="V174" s="137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38"/>
      <c r="U175" s="138"/>
      <c r="V175" s="138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139"/>
      <c r="U178" s="139"/>
      <c r="V178" s="139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139"/>
      <c r="U179" s="139"/>
      <c r="V179" s="139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39"/>
      <c r="U180" s="139"/>
      <c r="V180" s="139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39"/>
      <c r="U181" s="139"/>
      <c r="V181" s="139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137"/>
      <c r="U182" s="137"/>
      <c r="V182" s="137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37"/>
      <c r="U183" s="137"/>
      <c r="V183" s="137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37"/>
      <c r="U184" s="137"/>
      <c r="V184" s="137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37"/>
      <c r="U185" s="137"/>
      <c r="V185" s="137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37"/>
      <c r="U186" s="137"/>
      <c r="V186" s="137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38"/>
      <c r="U187" s="138"/>
      <c r="V187" s="138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31">
    <mergeCell ref="O22:P22"/>
    <mergeCell ref="O38:P38"/>
    <mergeCell ref="M35:P35"/>
    <mergeCell ref="J30:K30"/>
    <mergeCell ref="M33:N33"/>
    <mergeCell ref="J31:K31"/>
    <mergeCell ref="J33:K33"/>
    <mergeCell ref="J34:K34"/>
    <mergeCell ref="B34:H34"/>
    <mergeCell ref="J25:K25"/>
    <mergeCell ref="B30:G30"/>
    <mergeCell ref="B37:H37"/>
    <mergeCell ref="J37:K37"/>
    <mergeCell ref="J38:K38"/>
    <mergeCell ref="J35:K35"/>
    <mergeCell ref="M30:P30"/>
    <mergeCell ref="B32:G32"/>
    <mergeCell ref="J32:K32"/>
    <mergeCell ref="J28:K28"/>
    <mergeCell ref="M31:P31"/>
    <mergeCell ref="J48:K48"/>
    <mergeCell ref="J45:K45"/>
    <mergeCell ref="A58:K58"/>
    <mergeCell ref="A51:K51"/>
    <mergeCell ref="A53:K53"/>
    <mergeCell ref="A55:K55"/>
    <mergeCell ref="A56:K56"/>
    <mergeCell ref="J40:K40"/>
    <mergeCell ref="M40:P40"/>
    <mergeCell ref="M39:P39"/>
    <mergeCell ref="M45:P45"/>
    <mergeCell ref="B44:H44"/>
    <mergeCell ref="B40:H40"/>
    <mergeCell ref="B47:H47"/>
    <mergeCell ref="B48:H48"/>
    <mergeCell ref="J47:K47"/>
    <mergeCell ref="B46:H46"/>
    <mergeCell ref="J46:K46"/>
    <mergeCell ref="M44:P44"/>
    <mergeCell ref="J39:K39"/>
    <mergeCell ref="B45:G45"/>
    <mergeCell ref="J44:K44"/>
    <mergeCell ref="N49:S49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P20:P21"/>
    <mergeCell ref="O20:O21"/>
    <mergeCell ref="B35:H35"/>
    <mergeCell ref="B36:H36"/>
    <mergeCell ref="M28:P28"/>
    <mergeCell ref="T166:V166"/>
    <mergeCell ref="T167:V167"/>
    <mergeCell ref="T168:V168"/>
    <mergeCell ref="T169:V169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T161:V161"/>
    <mergeCell ref="T162:V162"/>
    <mergeCell ref="M32:P3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150:V150"/>
    <mergeCell ref="T151:V151"/>
    <mergeCell ref="T154:V154"/>
    <mergeCell ref="T155:V155"/>
    <mergeCell ref="T156:V156"/>
    <mergeCell ref="T157:V157"/>
    <mergeCell ref="T92:V92"/>
    <mergeCell ref="T95:V95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T55:V55"/>
    <mergeCell ref="T56:V56"/>
    <mergeCell ref="T59:V59"/>
    <mergeCell ref="T88:V88"/>
    <mergeCell ref="M29:P29"/>
    <mergeCell ref="T89:V89"/>
    <mergeCell ref="T90:V90"/>
    <mergeCell ref="T83:V83"/>
    <mergeCell ref="T84:V84"/>
    <mergeCell ref="T85:V85"/>
    <mergeCell ref="T86:V86"/>
    <mergeCell ref="T66:V66"/>
    <mergeCell ref="T68:V68"/>
    <mergeCell ref="T79:V79"/>
    <mergeCell ref="T80:V80"/>
    <mergeCell ref="T87:V87"/>
    <mergeCell ref="T71:V71"/>
    <mergeCell ref="J27:K27"/>
    <mergeCell ref="O19:P19"/>
    <mergeCell ref="J11:K11"/>
    <mergeCell ref="F10:G11"/>
    <mergeCell ref="A10:E11"/>
    <mergeCell ref="K7:L7"/>
    <mergeCell ref="M34:P34"/>
    <mergeCell ref="T103:V103"/>
    <mergeCell ref="T104:V104"/>
    <mergeCell ref="T99:V99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I10:Z10"/>
    <mergeCell ref="A50:Z50"/>
    <mergeCell ref="J15:K15"/>
    <mergeCell ref="J16:K16"/>
    <mergeCell ref="B43:H43"/>
    <mergeCell ref="J43:K43"/>
    <mergeCell ref="W33:X33"/>
    <mergeCell ref="T33:U33"/>
    <mergeCell ref="B41:H41"/>
    <mergeCell ref="J41:K41"/>
    <mergeCell ref="B42:H42"/>
    <mergeCell ref="J42:K42"/>
    <mergeCell ref="O33:P33"/>
    <mergeCell ref="J36:K36"/>
    <mergeCell ref="J29:K29"/>
    <mergeCell ref="F15:G16"/>
    <mergeCell ref="M12:P12"/>
    <mergeCell ref="M13:P13"/>
    <mergeCell ref="J12:K12"/>
    <mergeCell ref="J13:K13"/>
    <mergeCell ref="J14:K14"/>
    <mergeCell ref="M20:N21"/>
    <mergeCell ref="M22:N22"/>
    <mergeCell ref="J23:K23"/>
  </mergeCells>
  <printOptions horizontalCentered="1"/>
  <pageMargins left="0" right="0" top="0" bottom="0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2012-03-06T02:57:15Z</dcterms:modified>
</cp:coreProperties>
</file>