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definedNames>
    <definedName name="_xlnm.Print_Area" localSheetId="0">'5 этажные с мусоропроводом'!$A$1:$Z$52</definedName>
  </definedNames>
  <calcPr calcId="124519"/>
</workbook>
</file>

<file path=xl/calcChain.xml><?xml version="1.0" encoding="utf-8"?>
<calcChain xmlns="http://schemas.openxmlformats.org/spreadsheetml/2006/main">
  <c r="F14" i="1"/>
  <c r="F13"/>
  <c r="Z13"/>
  <c r="Z14" s="1"/>
  <c r="J42"/>
  <c r="I14"/>
  <c r="I43"/>
  <c r="J14"/>
  <c r="T44"/>
  <c r="J13" s="1"/>
  <c r="U44"/>
  <c r="X35"/>
  <c r="W35"/>
  <c r="X34"/>
  <c r="W34"/>
  <c r="T18" l="1"/>
  <c r="T17"/>
  <c r="L14"/>
  <c r="L13"/>
  <c r="I13"/>
  <c r="M20"/>
  <c r="J40"/>
  <c r="Q41"/>
  <c r="R25"/>
  <c r="F15" l="1"/>
  <c r="J25"/>
  <c r="W36"/>
  <c r="I42" s="1"/>
  <c r="X36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l="1"/>
  <c r="R41"/>
  <c r="I38"/>
  <c r="I26"/>
  <c r="I25"/>
  <c r="I39" l="1"/>
  <c r="I36"/>
  <c r="I32"/>
  <c r="I30"/>
  <c r="I28"/>
  <c r="I37"/>
  <c r="I35"/>
  <c r="I31"/>
  <c r="I27"/>
  <c r="I29"/>
  <c r="I34" l="1"/>
  <c r="J33"/>
  <c r="I33" s="1"/>
  <c r="J23"/>
  <c r="J44" s="1"/>
  <c r="I24"/>
  <c r="I23" s="1"/>
  <c r="M19" s="1"/>
  <c r="I44" l="1"/>
  <c r="P20"/>
</calcChain>
</file>

<file path=xl/sharedStrings.xml><?xml version="1.0" encoding="utf-8"?>
<sst xmlns="http://schemas.openxmlformats.org/spreadsheetml/2006/main" count="69" uniqueCount="67">
  <si>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</si>
  <si>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</si>
  <si>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</si>
  <si>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</si>
  <si>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</si>
  <si>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</si>
  <si>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</si>
  <si>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</si>
  <si>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</si>
  <si>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</si>
  <si>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</si>
  <si>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</si>
  <si>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</si>
  <si>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</si>
  <si>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</si>
  <si>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</si>
  <si>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</si>
  <si>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</si>
  <si>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</si>
  <si>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</si>
  <si>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</si>
  <si>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</si>
  <si>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</si>
  <si>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</si>
  <si>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</si>
  <si>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</si>
  <si>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</si>
  <si>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</si>
  <si>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</si>
  <si>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</si>
  <si>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</si>
  <si>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</si>
  <si>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</si>
  <si>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</si>
  <si>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</si>
  <si>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</si>
  <si>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</si>
  <si>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</si>
  <si>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</si>
  <si>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</si>
  <si>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</si>
  <si>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</si>
  <si>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</si>
  <si>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</si>
  <si>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</si>
  <si>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</si>
  <si>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</si>
  <si>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</si>
  <si>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</si>
  <si>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</si>
  <si>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</si>
  <si>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</si>
  <si>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</si>
  <si>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</si>
  <si>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</si>
  <si>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</si>
  <si>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</si>
  <si>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</si>
  <si>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</si>
  <si>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</si>
  <si>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Академика Курчатова, д. №17</t>
    </r>
  </si>
  <si>
    <t>Ремонт швов - 35,0м.</t>
  </si>
  <si>
    <t>5.1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</si>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</sst>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7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/>
    <xf numFmtId="4" fontId="0" fillId="0" borderId="1" xfId="0" applyNumberFormat="1" applyFill="1" applyBorder="1"/>
    <xf numFmtId="4" fontId="0" fillId="8" borderId="1" xfId="0" applyNumberFormat="1" applyFill="1" applyBorder="1"/>
    <xf numFmtId="164" fontId="0" fillId="0" borderId="1" xfId="0" applyNumberFormat="1" applyBorder="1"/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3" fillId="6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2" fillId="5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2"/>
  <sheetViews>
    <sheetView tabSelected="1" view="pageBreakPreview" zoomScaleNormal="40" zoomScaleSheetLayoutView="100" workbookViewId="0">
      <selection activeCell="Z15" sqref="Z15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6">
      <c r="A1" s="91" t="s">
        <v>17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26">
      <c r="A2" s="91" t="s">
        <v>59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26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6">
      <c r="A4" s="128" t="s">
        <v>15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41"/>
    </row>
    <row r="5" spans="1:26">
      <c r="A5" s="1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6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26">
      <c r="A7" s="130" t="s">
        <v>11</v>
      </c>
      <c r="B7" s="130"/>
      <c r="C7" s="130"/>
      <c r="D7" s="130"/>
      <c r="E7" s="32">
        <v>5952.7</v>
      </c>
      <c r="F7" s="2" t="s">
        <v>12</v>
      </c>
      <c r="G7" s="3"/>
      <c r="H7" s="3"/>
      <c r="I7" s="21" t="s">
        <v>13</v>
      </c>
      <c r="J7" s="42">
        <v>100</v>
      </c>
      <c r="K7" s="151" t="s">
        <v>14</v>
      </c>
      <c r="L7" s="151"/>
      <c r="M7" s="15"/>
    </row>
    <row r="8" spans="1:26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6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6" ht="9.75" customHeight="1">
      <c r="A10" s="145"/>
      <c r="B10" s="146"/>
      <c r="C10" s="146"/>
      <c r="D10" s="146"/>
      <c r="E10" s="147"/>
      <c r="F10" s="141" t="s">
        <v>36</v>
      </c>
      <c r="G10" s="142"/>
      <c r="H10" s="21"/>
      <c r="I10" s="66" t="s">
        <v>52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25.5" customHeight="1">
      <c r="A11" s="148"/>
      <c r="B11" s="149"/>
      <c r="C11" s="149"/>
      <c r="D11" s="149"/>
      <c r="E11" s="150"/>
      <c r="F11" s="143"/>
      <c r="G11" s="144"/>
      <c r="H11" s="15"/>
      <c r="I11" s="63" t="s">
        <v>53</v>
      </c>
      <c r="J11" s="140" t="s">
        <v>28</v>
      </c>
      <c r="K11" s="140"/>
      <c r="L11" s="63" t="s">
        <v>20</v>
      </c>
      <c r="Z11" s="65" t="s">
        <v>18</v>
      </c>
    </row>
    <row r="12" spans="1:26" ht="26.25" customHeight="1">
      <c r="A12" s="133" t="s">
        <v>63</v>
      </c>
      <c r="B12" s="134"/>
      <c r="C12" s="134"/>
      <c r="D12" s="134"/>
      <c r="E12" s="135"/>
      <c r="F12" s="131">
        <v>161660.03</v>
      </c>
      <c r="G12" s="132"/>
      <c r="H12" s="15"/>
      <c r="I12" s="43"/>
      <c r="J12" s="138"/>
      <c r="K12" s="138"/>
      <c r="L12" s="43"/>
      <c r="M12" s="77"/>
      <c r="N12" s="77"/>
      <c r="O12" s="77"/>
      <c r="P12" s="77"/>
      <c r="Q12" s="50"/>
      <c r="R12" s="1"/>
      <c r="Z12" s="61"/>
    </row>
    <row r="13" spans="1:26" ht="15" customHeight="1">
      <c r="A13" s="133" t="s">
        <v>21</v>
      </c>
      <c r="B13" s="134"/>
      <c r="C13" s="134"/>
      <c r="D13" s="134"/>
      <c r="E13" s="135"/>
      <c r="F13" s="131">
        <f>I13+J13+L13+Z13</f>
        <v>2997782.73</v>
      </c>
      <c r="G13" s="132"/>
      <c r="H13" s="15"/>
      <c r="I13" s="44">
        <f>M20</f>
        <v>941326.3600000001</v>
      </c>
      <c r="J13" s="139">
        <f>T44</f>
        <v>1815472.49</v>
      </c>
      <c r="K13" s="66"/>
      <c r="L13" s="44">
        <f>36873.98+184369.9</f>
        <v>221243.88</v>
      </c>
      <c r="M13" s="78"/>
      <c r="N13" s="78"/>
      <c r="O13" s="78"/>
      <c r="P13" s="78"/>
      <c r="Q13" s="50"/>
      <c r="R13" s="1"/>
      <c r="Z13" s="62">
        <f>I42</f>
        <v>19740</v>
      </c>
    </row>
    <row r="14" spans="1:26" ht="14.25" customHeight="1">
      <c r="A14" s="133" t="s">
        <v>64</v>
      </c>
      <c r="B14" s="134"/>
      <c r="C14" s="134"/>
      <c r="D14" s="134"/>
      <c r="E14" s="135"/>
      <c r="F14" s="131">
        <f>I14+J14+L14+Z14</f>
        <v>3005490.4417168675</v>
      </c>
      <c r="G14" s="132"/>
      <c r="H14" s="15"/>
      <c r="I14" s="44">
        <f>J23+J31+J32+T18+J33</f>
        <v>939660.0517168676</v>
      </c>
      <c r="J14" s="139">
        <f>U44</f>
        <v>1825800.0999999999</v>
      </c>
      <c r="K14" s="66"/>
      <c r="L14" s="44">
        <f>176345.82+43944.47</f>
        <v>220290.29</v>
      </c>
      <c r="M14" s="78"/>
      <c r="N14" s="78"/>
      <c r="O14" s="78"/>
      <c r="P14" s="78"/>
      <c r="Q14" s="50"/>
      <c r="R14" s="1"/>
      <c r="S14" s="31"/>
      <c r="Z14" s="62">
        <f>Z13</f>
        <v>19740</v>
      </c>
    </row>
    <row r="15" spans="1:26" ht="15" customHeight="1">
      <c r="A15" s="93" t="s">
        <v>65</v>
      </c>
      <c r="B15" s="94"/>
      <c r="C15" s="94"/>
      <c r="D15" s="94"/>
      <c r="E15" s="95"/>
      <c r="F15" s="73">
        <f>F12+F13-F14</f>
        <v>153952.31828313228</v>
      </c>
      <c r="G15" s="74"/>
      <c r="H15" s="15"/>
      <c r="M15" s="78"/>
      <c r="N15" s="78"/>
      <c r="O15" s="78"/>
      <c r="P15" s="78"/>
      <c r="Q15" s="51"/>
      <c r="R15" s="1"/>
    </row>
    <row r="16" spans="1:26" ht="9" customHeight="1">
      <c r="A16" s="96"/>
      <c r="B16" s="97"/>
      <c r="C16" s="97"/>
      <c r="D16" s="97"/>
      <c r="E16" s="98"/>
      <c r="F16" s="75"/>
      <c r="G16" s="76"/>
      <c r="H16" s="15"/>
      <c r="I16" s="24"/>
      <c r="J16" s="15"/>
      <c r="K16" s="15"/>
      <c r="L16" s="1"/>
    </row>
    <row r="17" spans="1:20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  <c r="T17" s="45">
        <f>182053.82+746407.09</f>
        <v>928460.90999999992</v>
      </c>
    </row>
    <row r="18" spans="1:20" ht="15" customHeight="1">
      <c r="A18" s="79" t="s">
        <v>0</v>
      </c>
      <c r="B18" s="129" t="s">
        <v>1</v>
      </c>
      <c r="C18" s="129"/>
      <c r="D18" s="129"/>
      <c r="E18" s="129"/>
      <c r="F18" s="129"/>
      <c r="G18" s="129"/>
      <c r="H18" s="129"/>
      <c r="I18" s="136" t="s">
        <v>37</v>
      </c>
      <c r="J18" s="136"/>
      <c r="K18" s="136"/>
      <c r="L18" s="16"/>
      <c r="M18" s="111"/>
      <c r="N18" s="112"/>
      <c r="O18" s="113"/>
      <c r="P18" s="114"/>
      <c r="T18" s="60">
        <f>R40*T17/100</f>
        <v>120252.46725903616</v>
      </c>
    </row>
    <row r="19" spans="1:20" ht="12" customHeight="1">
      <c r="A19" s="79"/>
      <c r="B19" s="129"/>
      <c r="C19" s="129"/>
      <c r="D19" s="129"/>
      <c r="E19" s="129"/>
      <c r="F19" s="129"/>
      <c r="G19" s="129"/>
      <c r="H19" s="129"/>
      <c r="I19" s="79" t="s">
        <v>40</v>
      </c>
      <c r="J19" s="79" t="s">
        <v>38</v>
      </c>
      <c r="K19" s="79"/>
      <c r="L19" s="16"/>
      <c r="M19" s="68">
        <f>I23+I31+I32+I33+I40</f>
        <v>941326.3600000001</v>
      </c>
      <c r="N19" s="69"/>
      <c r="O19" s="89"/>
      <c r="P19" s="89"/>
    </row>
    <row r="20" spans="1:20" ht="8.25" customHeight="1">
      <c r="A20" s="79"/>
      <c r="B20" s="129"/>
      <c r="C20" s="129"/>
      <c r="D20" s="129"/>
      <c r="E20" s="129"/>
      <c r="F20" s="129"/>
      <c r="G20" s="129"/>
      <c r="H20" s="129"/>
      <c r="I20" s="79"/>
      <c r="J20" s="79"/>
      <c r="K20" s="79"/>
      <c r="L20" s="16"/>
      <c r="M20" s="90">
        <f>156951.06+784375.3</f>
        <v>941326.3600000001</v>
      </c>
      <c r="N20" s="90"/>
      <c r="O20" s="123"/>
      <c r="P20" s="122">
        <f>M20-M19</f>
        <v>0</v>
      </c>
      <c r="Q20" s="82" t="s">
        <v>55</v>
      </c>
      <c r="R20" s="82" t="s">
        <v>56</v>
      </c>
      <c r="S20" s="120"/>
    </row>
    <row r="21" spans="1:20" ht="12.75" customHeight="1">
      <c r="A21" s="79"/>
      <c r="B21" s="129"/>
      <c r="C21" s="129"/>
      <c r="D21" s="129"/>
      <c r="E21" s="129"/>
      <c r="F21" s="129"/>
      <c r="G21" s="129"/>
      <c r="H21" s="129"/>
      <c r="I21" s="79"/>
      <c r="J21" s="79"/>
      <c r="K21" s="79"/>
      <c r="L21" s="16"/>
      <c r="M21" s="90"/>
      <c r="N21" s="90"/>
      <c r="O21" s="123"/>
      <c r="P21" s="123"/>
      <c r="Q21" s="82"/>
      <c r="R21" s="82"/>
      <c r="S21" s="120"/>
    </row>
    <row r="22" spans="1:20" ht="19.5" customHeight="1">
      <c r="A22" s="137" t="s">
        <v>16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7"/>
      <c r="M22" s="160"/>
      <c r="N22" s="161"/>
      <c r="O22" s="159"/>
      <c r="P22" s="159"/>
      <c r="Q22" s="54">
        <v>13.28</v>
      </c>
      <c r="R22" s="54">
        <v>100</v>
      </c>
      <c r="S22" s="52"/>
    </row>
    <row r="23" spans="1:20" ht="15.75" customHeight="1">
      <c r="A23" s="4">
        <v>1</v>
      </c>
      <c r="B23" s="105" t="s">
        <v>10</v>
      </c>
      <c r="C23" s="106"/>
      <c r="D23" s="106"/>
      <c r="E23" s="106"/>
      <c r="F23" s="106"/>
      <c r="G23" s="106"/>
      <c r="H23" s="107"/>
      <c r="I23" s="11">
        <f>I24+I25+I26+I27+I28+I29+I30</f>
        <v>345909.08409638563</v>
      </c>
      <c r="J23" s="85">
        <f>J24+J25+J26+J27+J28+J29+J30</f>
        <v>345909.08409638563</v>
      </c>
      <c r="K23" s="86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20" ht="15" customHeight="1">
      <c r="A24" s="5" t="s">
        <v>2</v>
      </c>
      <c r="B24" s="108" t="s">
        <v>22</v>
      </c>
      <c r="C24" s="109"/>
      <c r="D24" s="109"/>
      <c r="E24" s="109"/>
      <c r="F24" s="109"/>
      <c r="G24" s="109"/>
      <c r="H24" s="110"/>
      <c r="I24" s="12">
        <f t="shared" ref="I24:I39" si="0">J24</f>
        <v>123336.43572289158</v>
      </c>
      <c r="J24" s="115">
        <f>M20*R24/100</f>
        <v>123336.43572289158</v>
      </c>
      <c r="K24" s="116"/>
      <c r="L24" s="20"/>
      <c r="M24" s="83">
        <v>1.74</v>
      </c>
      <c r="N24" s="84"/>
      <c r="O24" s="84"/>
      <c r="P24" s="84"/>
      <c r="Q24" s="54">
        <v>1.74</v>
      </c>
      <c r="R24" s="53">
        <f>Q24*R22/Q22</f>
        <v>13.102409638554217</v>
      </c>
      <c r="S24" s="31"/>
    </row>
    <row r="25" spans="1:20" ht="13.5" customHeight="1">
      <c r="A25" s="5" t="s">
        <v>3</v>
      </c>
      <c r="B25" s="108" t="s">
        <v>7</v>
      </c>
      <c r="C25" s="109"/>
      <c r="D25" s="109"/>
      <c r="E25" s="109"/>
      <c r="F25" s="109"/>
      <c r="G25" s="109"/>
      <c r="H25" s="110"/>
      <c r="I25" s="12">
        <f t="shared" si="0"/>
        <v>75135.989578313267</v>
      </c>
      <c r="J25" s="115">
        <f>M20*R25/100</f>
        <v>75135.989578313267</v>
      </c>
      <c r="K25" s="116"/>
      <c r="L25" s="20"/>
      <c r="M25" s="37"/>
      <c r="N25" s="37">
        <v>1.06</v>
      </c>
      <c r="O25" s="83">
        <v>0.56000000000000005</v>
      </c>
      <c r="P25" s="84"/>
      <c r="Q25" s="54">
        <v>1.06</v>
      </c>
      <c r="R25" s="53">
        <f>Q25*R22/Q22</f>
        <v>7.9819277108433742</v>
      </c>
      <c r="S25" s="31"/>
    </row>
    <row r="26" spans="1:20" ht="15" customHeight="1">
      <c r="A26" s="5" t="s">
        <v>4</v>
      </c>
      <c r="B26" s="70" t="s">
        <v>23</v>
      </c>
      <c r="C26" s="71"/>
      <c r="D26" s="71"/>
      <c r="E26" s="71"/>
      <c r="F26" s="71"/>
      <c r="G26" s="71"/>
      <c r="H26" s="72"/>
      <c r="I26" s="12">
        <f t="shared" si="0"/>
        <v>0</v>
      </c>
      <c r="J26" s="87">
        <v>0</v>
      </c>
      <c r="K26" s="88"/>
      <c r="L26" s="18"/>
      <c r="M26" s="36"/>
      <c r="N26" s="36"/>
      <c r="O26" s="36"/>
      <c r="P26" s="38">
        <v>2.61</v>
      </c>
      <c r="Q26" s="54"/>
      <c r="R26" s="53"/>
      <c r="S26" s="31"/>
    </row>
    <row r="27" spans="1:20" ht="15" customHeight="1">
      <c r="A27" s="5" t="s">
        <v>5</v>
      </c>
      <c r="B27" s="70" t="s">
        <v>8</v>
      </c>
      <c r="C27" s="71"/>
      <c r="D27" s="71"/>
      <c r="E27" s="71"/>
      <c r="F27" s="71"/>
      <c r="G27" s="71"/>
      <c r="H27" s="72"/>
      <c r="I27" s="12">
        <f t="shared" si="0"/>
        <v>72300.669216867478</v>
      </c>
      <c r="J27" s="87">
        <f>M20*R27/100</f>
        <v>72300.669216867478</v>
      </c>
      <c r="K27" s="88"/>
      <c r="L27" s="18"/>
      <c r="M27" s="83">
        <v>1.02</v>
      </c>
      <c r="N27" s="84"/>
      <c r="O27" s="84"/>
      <c r="P27" s="84"/>
      <c r="Q27" s="54">
        <v>1.02</v>
      </c>
      <c r="R27" s="53">
        <f>Q27*R22/Q22</f>
        <v>7.6807228915662655</v>
      </c>
      <c r="S27" s="31"/>
    </row>
    <row r="28" spans="1:20" ht="14.25" customHeight="1">
      <c r="A28" s="5" t="s">
        <v>6</v>
      </c>
      <c r="B28" s="70" t="s">
        <v>45</v>
      </c>
      <c r="C28" s="71"/>
      <c r="D28" s="71"/>
      <c r="E28" s="71"/>
      <c r="F28" s="71"/>
      <c r="G28" s="71"/>
      <c r="H28" s="72"/>
      <c r="I28" s="35">
        <f t="shared" si="0"/>
        <v>9214.7911746987975</v>
      </c>
      <c r="J28" s="87">
        <f>R28*M20/100</f>
        <v>9214.7911746987975</v>
      </c>
      <c r="K28" s="88"/>
      <c r="L28" s="18"/>
      <c r="M28" s="83">
        <v>0.13</v>
      </c>
      <c r="N28" s="84"/>
      <c r="O28" s="84"/>
      <c r="P28" s="84"/>
      <c r="Q28" s="54">
        <v>0.13</v>
      </c>
      <c r="R28" s="53">
        <f>Q28*R22/Q22</f>
        <v>0.97891566265060248</v>
      </c>
      <c r="S28" s="31"/>
    </row>
    <row r="29" spans="1:20" ht="15" customHeight="1">
      <c r="A29" s="5" t="s">
        <v>43</v>
      </c>
      <c r="B29" s="70" t="s">
        <v>46</v>
      </c>
      <c r="C29" s="71"/>
      <c r="D29" s="71"/>
      <c r="E29" s="71"/>
      <c r="F29" s="71"/>
      <c r="G29" s="71"/>
      <c r="H29" s="34"/>
      <c r="I29" s="35">
        <f t="shared" si="0"/>
        <v>53162.256777108443</v>
      </c>
      <c r="J29" s="87">
        <f>R29*M20/100</f>
        <v>53162.256777108443</v>
      </c>
      <c r="K29" s="88"/>
      <c r="L29" s="18"/>
      <c r="M29" s="83">
        <v>0.75</v>
      </c>
      <c r="N29" s="84"/>
      <c r="O29" s="84"/>
      <c r="P29" s="84"/>
      <c r="Q29" s="54">
        <v>0.75</v>
      </c>
      <c r="R29" s="53">
        <f>Q29*R22/Q22</f>
        <v>5.6475903614457836</v>
      </c>
      <c r="S29" s="31"/>
    </row>
    <row r="30" spans="1:20" ht="15" customHeight="1">
      <c r="A30" s="5" t="s">
        <v>44</v>
      </c>
      <c r="B30" s="70" t="s">
        <v>47</v>
      </c>
      <c r="C30" s="71"/>
      <c r="D30" s="71"/>
      <c r="E30" s="71"/>
      <c r="F30" s="71"/>
      <c r="G30" s="71"/>
      <c r="H30" s="34"/>
      <c r="I30" s="35">
        <f t="shared" si="0"/>
        <v>12758.941626506026</v>
      </c>
      <c r="J30" s="87">
        <f>M20*R30/100</f>
        <v>12758.941626506026</v>
      </c>
      <c r="K30" s="88"/>
      <c r="L30" s="18"/>
      <c r="M30" s="83">
        <v>0.18</v>
      </c>
      <c r="N30" s="84"/>
      <c r="O30" s="84"/>
      <c r="P30" s="84"/>
      <c r="Q30" s="54">
        <v>0.18</v>
      </c>
      <c r="R30" s="53">
        <f>Q30*R22/Q22</f>
        <v>1.3554216867469879</v>
      </c>
      <c r="S30" s="31"/>
    </row>
    <row r="31" spans="1:20" ht="14.25" customHeight="1">
      <c r="A31" s="4">
        <v>2</v>
      </c>
      <c r="B31" s="99" t="s">
        <v>19</v>
      </c>
      <c r="C31" s="100"/>
      <c r="D31" s="100"/>
      <c r="E31" s="100"/>
      <c r="F31" s="100"/>
      <c r="G31" s="100"/>
      <c r="H31" s="101"/>
      <c r="I31" s="11">
        <f t="shared" si="0"/>
        <v>97818.552469879534</v>
      </c>
      <c r="J31" s="85">
        <f>M20*R31/100</f>
        <v>97818.552469879534</v>
      </c>
      <c r="K31" s="86"/>
      <c r="L31" s="19"/>
      <c r="M31" s="83">
        <v>1.38</v>
      </c>
      <c r="N31" s="84"/>
      <c r="O31" s="84"/>
      <c r="P31" s="84"/>
      <c r="Q31" s="54">
        <v>1.38</v>
      </c>
      <c r="R31" s="53">
        <f>Q31*R22/Q22</f>
        <v>10.391566265060241</v>
      </c>
      <c r="S31" s="31"/>
    </row>
    <row r="32" spans="1:20" ht="14.25" customHeight="1">
      <c r="A32" s="4">
        <v>3</v>
      </c>
      <c r="B32" s="99" t="s">
        <v>48</v>
      </c>
      <c r="C32" s="100"/>
      <c r="D32" s="100"/>
      <c r="E32" s="100"/>
      <c r="F32" s="100"/>
      <c r="G32" s="100"/>
      <c r="H32" s="33"/>
      <c r="I32" s="11">
        <f t="shared" si="0"/>
        <v>65212.36831325302</v>
      </c>
      <c r="J32" s="85">
        <f>M20*R32/100</f>
        <v>65212.36831325302</v>
      </c>
      <c r="K32" s="86"/>
      <c r="L32" s="19"/>
      <c r="M32" s="83">
        <v>0.92</v>
      </c>
      <c r="N32" s="84"/>
      <c r="O32" s="84"/>
      <c r="P32" s="84"/>
      <c r="Q32" s="54">
        <v>0.92</v>
      </c>
      <c r="R32" s="53">
        <f>Q32*R22/Q22</f>
        <v>6.927710843373494</v>
      </c>
      <c r="S32" s="31"/>
    </row>
    <row r="33" spans="1:38" ht="26.25" customHeight="1">
      <c r="A33" s="6">
        <v>4</v>
      </c>
      <c r="B33" s="102" t="s">
        <v>29</v>
      </c>
      <c r="C33" s="103"/>
      <c r="D33" s="103"/>
      <c r="E33" s="103"/>
      <c r="F33" s="103"/>
      <c r="G33" s="103"/>
      <c r="H33" s="104"/>
      <c r="I33" s="11">
        <f t="shared" si="0"/>
        <v>310467.57957831328</v>
      </c>
      <c r="J33" s="85">
        <f>J34+J35+J36+J37+J38+J39</f>
        <v>310467.57957831328</v>
      </c>
      <c r="K33" s="86"/>
      <c r="L33" s="19"/>
      <c r="M33" s="83">
        <v>4.38</v>
      </c>
      <c r="N33" s="155"/>
      <c r="O33" s="83">
        <v>5.72</v>
      </c>
      <c r="P33" s="84"/>
      <c r="Q33" s="54"/>
      <c r="R33" s="53"/>
      <c r="S33" s="31"/>
      <c r="T33" s="82" t="s">
        <v>57</v>
      </c>
      <c r="U33" s="82"/>
      <c r="W33" s="80" t="s">
        <v>58</v>
      </c>
      <c r="X33" s="81"/>
    </row>
    <row r="34" spans="1:38" ht="15" customHeight="1">
      <c r="A34" s="5" t="s">
        <v>25</v>
      </c>
      <c r="B34" s="70" t="s">
        <v>30</v>
      </c>
      <c r="C34" s="71"/>
      <c r="D34" s="71"/>
      <c r="E34" s="71"/>
      <c r="F34" s="71"/>
      <c r="G34" s="71"/>
      <c r="H34" s="72"/>
      <c r="I34" s="12">
        <f t="shared" si="0"/>
        <v>46073.955873493978</v>
      </c>
      <c r="J34" s="115">
        <f>M20*R34/100</f>
        <v>46073.955873493978</v>
      </c>
      <c r="K34" s="116"/>
      <c r="L34" s="20"/>
      <c r="M34" s="83">
        <v>0.65</v>
      </c>
      <c r="N34" s="84"/>
      <c r="O34" s="84"/>
      <c r="P34" s="84"/>
      <c r="Q34" s="53">
        <v>0.65</v>
      </c>
      <c r="R34" s="53">
        <f>Q34*R22/Q22</f>
        <v>4.8945783132530121</v>
      </c>
      <c r="S34" s="31"/>
      <c r="T34" s="46">
        <v>159669.54</v>
      </c>
      <c r="U34" s="46">
        <v>190249.98</v>
      </c>
      <c r="W34" s="45">
        <f>5700+10750</f>
        <v>16450</v>
      </c>
      <c r="X34" s="45">
        <f>5579.45+10142.01</f>
        <v>15721.46</v>
      </c>
    </row>
    <row r="35" spans="1:38" ht="13.5" customHeight="1">
      <c r="A35" s="5" t="s">
        <v>41</v>
      </c>
      <c r="B35" s="70" t="s">
        <v>31</v>
      </c>
      <c r="C35" s="71"/>
      <c r="D35" s="71"/>
      <c r="E35" s="71"/>
      <c r="F35" s="71"/>
      <c r="G35" s="71"/>
      <c r="H35" s="72"/>
      <c r="I35" s="12">
        <f t="shared" si="0"/>
        <v>54579.916957831338</v>
      </c>
      <c r="J35" s="115">
        <f>M20*R35/100</f>
        <v>54579.916957831338</v>
      </c>
      <c r="K35" s="116"/>
      <c r="L35" s="20"/>
      <c r="M35" s="83">
        <v>0.77</v>
      </c>
      <c r="N35" s="84"/>
      <c r="O35" s="84"/>
      <c r="P35" s="84"/>
      <c r="Q35" s="53">
        <v>0.77</v>
      </c>
      <c r="R35" s="53">
        <f>Q35*R22/Q22</f>
        <v>5.7981927710843379</v>
      </c>
      <c r="S35" s="31"/>
      <c r="T35" s="46">
        <v>49474.83</v>
      </c>
      <c r="U35" s="46">
        <v>60123.27</v>
      </c>
      <c r="W35" s="45">
        <f>1140+2150</f>
        <v>3290</v>
      </c>
      <c r="X35" s="45">
        <f>1304.84+2521.35</f>
        <v>3826.1899999999996</v>
      </c>
    </row>
    <row r="36" spans="1:38" ht="17.25" customHeight="1">
      <c r="A36" s="5" t="s">
        <v>42</v>
      </c>
      <c r="B36" s="70" t="s">
        <v>32</v>
      </c>
      <c r="C36" s="71"/>
      <c r="D36" s="71"/>
      <c r="E36" s="71"/>
      <c r="F36" s="71"/>
      <c r="G36" s="71"/>
      <c r="H36" s="72"/>
      <c r="I36" s="12">
        <f t="shared" si="0"/>
        <v>47491.616054216873</v>
      </c>
      <c r="J36" s="115">
        <f>M20*R36/100</f>
        <v>47491.616054216873</v>
      </c>
      <c r="K36" s="116"/>
      <c r="L36" s="20"/>
      <c r="M36" s="83">
        <v>0.67</v>
      </c>
      <c r="N36" s="84"/>
      <c r="O36" s="84"/>
      <c r="P36" s="84"/>
      <c r="Q36" s="53">
        <v>0.67</v>
      </c>
      <c r="R36" s="53">
        <f>Q36*R22/Q22</f>
        <v>5.0451807228915664</v>
      </c>
      <c r="S36" s="31"/>
      <c r="T36" s="46">
        <v>21117.86</v>
      </c>
      <c r="U36" s="46">
        <v>25654.55</v>
      </c>
      <c r="W36" s="49">
        <f>SUM(W34:W35)</f>
        <v>19740</v>
      </c>
      <c r="X36" s="49">
        <f>SUM(X34:X35)</f>
        <v>19547.649999999998</v>
      </c>
    </row>
    <row r="37" spans="1:38" ht="17.25" customHeight="1">
      <c r="A37" s="5" t="s">
        <v>49</v>
      </c>
      <c r="B37" s="70" t="s">
        <v>33</v>
      </c>
      <c r="C37" s="71"/>
      <c r="D37" s="71"/>
      <c r="E37" s="71"/>
      <c r="F37" s="71"/>
      <c r="G37" s="71"/>
      <c r="H37" s="72"/>
      <c r="I37" s="12">
        <f t="shared" si="0"/>
        <v>31897.354066265063</v>
      </c>
      <c r="J37" s="115">
        <f>M20*R37/100</f>
        <v>31897.354066265063</v>
      </c>
      <c r="K37" s="116"/>
      <c r="L37" s="20"/>
      <c r="M37" s="83">
        <v>0.45</v>
      </c>
      <c r="N37" s="84"/>
      <c r="O37" s="84"/>
      <c r="P37" s="84"/>
      <c r="Q37" s="53">
        <v>0.45</v>
      </c>
      <c r="R37" s="53">
        <f>Q37*R22/Q22</f>
        <v>3.3885542168674698</v>
      </c>
      <c r="S37" s="31"/>
      <c r="T37" s="46">
        <v>43204.87</v>
      </c>
      <c r="U37" s="46">
        <v>52536.44</v>
      </c>
    </row>
    <row r="38" spans="1:38" ht="15" customHeight="1">
      <c r="A38" s="5" t="s">
        <v>50</v>
      </c>
      <c r="B38" s="70" t="s">
        <v>34</v>
      </c>
      <c r="C38" s="71"/>
      <c r="D38" s="71"/>
      <c r="E38" s="71"/>
      <c r="F38" s="71"/>
      <c r="G38" s="71"/>
      <c r="H38" s="72"/>
      <c r="I38" s="12">
        <f t="shared" si="0"/>
        <v>0</v>
      </c>
      <c r="J38" s="87">
        <v>0</v>
      </c>
      <c r="K38" s="88"/>
      <c r="L38" s="18"/>
      <c r="M38" s="36"/>
      <c r="N38" s="36"/>
      <c r="O38" s="83">
        <v>1.34</v>
      </c>
      <c r="P38" s="84"/>
      <c r="Q38" s="53"/>
      <c r="R38" s="53"/>
      <c r="S38" s="31"/>
      <c r="T38" s="46">
        <v>49635.02</v>
      </c>
      <c r="U38" s="46">
        <v>59897.69</v>
      </c>
    </row>
    <row r="39" spans="1:38" ht="17.25" customHeight="1">
      <c r="A39" s="5" t="s">
        <v>51</v>
      </c>
      <c r="B39" s="70" t="s">
        <v>24</v>
      </c>
      <c r="C39" s="71"/>
      <c r="D39" s="71"/>
      <c r="E39" s="71"/>
      <c r="F39" s="71"/>
      <c r="G39" s="71"/>
      <c r="H39" s="72"/>
      <c r="I39" s="12">
        <f t="shared" si="0"/>
        <v>130424.73662650604</v>
      </c>
      <c r="J39" s="115">
        <f>M20*R39/100</f>
        <v>130424.73662650604</v>
      </c>
      <c r="K39" s="116"/>
      <c r="L39" s="20"/>
      <c r="M39" s="83">
        <v>1.84</v>
      </c>
      <c r="N39" s="84"/>
      <c r="O39" s="84"/>
      <c r="P39" s="84"/>
      <c r="Q39" s="55">
        <v>1.84</v>
      </c>
      <c r="R39" s="55">
        <f>Q39*R22/Q22</f>
        <v>13.855421686746988</v>
      </c>
      <c r="S39" s="31"/>
      <c r="T39" s="57">
        <v>718182.25</v>
      </c>
      <c r="U39" s="57">
        <v>688412.83</v>
      </c>
    </row>
    <row r="40" spans="1:38" ht="15" customHeight="1">
      <c r="A40" s="4">
        <v>5</v>
      </c>
      <c r="B40" s="102" t="s">
        <v>9</v>
      </c>
      <c r="C40" s="103"/>
      <c r="D40" s="103"/>
      <c r="E40" s="103"/>
      <c r="F40" s="103"/>
      <c r="G40" s="103"/>
      <c r="H40" s="104"/>
      <c r="I40" s="11">
        <f>M20*R40/100</f>
        <v>121918.77554216869</v>
      </c>
      <c r="J40" s="85">
        <f>J41</f>
        <v>14621.45</v>
      </c>
      <c r="K40" s="86"/>
      <c r="L40" s="19"/>
      <c r="M40" s="83">
        <v>1.72</v>
      </c>
      <c r="N40" s="84"/>
      <c r="O40" s="84"/>
      <c r="P40" s="84"/>
      <c r="Q40" s="53">
        <v>1.72</v>
      </c>
      <c r="R40" s="53">
        <f>Q40*R22/Q22</f>
        <v>12.951807228915664</v>
      </c>
      <c r="S40" s="31"/>
      <c r="T40" s="58">
        <v>223589.59</v>
      </c>
      <c r="U40" s="58">
        <v>214564.92</v>
      </c>
    </row>
    <row r="41" spans="1:38" ht="15" customHeight="1">
      <c r="A41" s="5" t="s">
        <v>62</v>
      </c>
      <c r="B41" s="70" t="s">
        <v>61</v>
      </c>
      <c r="C41" s="71"/>
      <c r="D41" s="71"/>
      <c r="E41" s="71"/>
      <c r="F41" s="71"/>
      <c r="G41" s="71"/>
      <c r="H41" s="72"/>
      <c r="I41" s="35"/>
      <c r="J41" s="115">
        <v>14621.45</v>
      </c>
      <c r="K41" s="116"/>
      <c r="L41" s="19"/>
      <c r="M41" s="47"/>
      <c r="N41" s="48"/>
      <c r="O41" s="48"/>
      <c r="P41" s="48"/>
      <c r="Q41" s="56">
        <f>SUM(Q24:Q40)</f>
        <v>13.28</v>
      </c>
      <c r="R41" s="56">
        <f>SUM(R24:R40)</f>
        <v>100.00000000000003</v>
      </c>
      <c r="S41" s="31"/>
      <c r="T41" s="58">
        <v>108362.83</v>
      </c>
      <c r="U41" s="58">
        <v>106260.97</v>
      </c>
    </row>
    <row r="42" spans="1:38" ht="15" customHeight="1">
      <c r="A42" s="4">
        <v>6</v>
      </c>
      <c r="B42" s="99" t="s">
        <v>18</v>
      </c>
      <c r="C42" s="100"/>
      <c r="D42" s="100"/>
      <c r="E42" s="100"/>
      <c r="F42" s="100"/>
      <c r="G42" s="100"/>
      <c r="H42" s="101"/>
      <c r="I42" s="11">
        <f>W36</f>
        <v>19740</v>
      </c>
      <c r="J42" s="85">
        <f>I42</f>
        <v>19740</v>
      </c>
      <c r="K42" s="86"/>
      <c r="L42" s="20"/>
      <c r="M42" s="124"/>
      <c r="N42" s="125"/>
      <c r="O42" s="125"/>
      <c r="P42" s="125"/>
      <c r="Q42" s="53"/>
      <c r="R42" s="53"/>
      <c r="S42" s="31"/>
      <c r="T42" s="58">
        <v>209014.3</v>
      </c>
      <c r="U42" s="58">
        <v>202968.72</v>
      </c>
    </row>
    <row r="43" spans="1:38" ht="15" customHeight="1">
      <c r="A43" s="4">
        <v>7</v>
      </c>
      <c r="B43" s="102" t="s">
        <v>20</v>
      </c>
      <c r="C43" s="103"/>
      <c r="D43" s="103"/>
      <c r="E43" s="103"/>
      <c r="F43" s="103"/>
      <c r="G43" s="103"/>
      <c r="H43" s="13"/>
      <c r="I43" s="11">
        <f>L13</f>
        <v>221243.88</v>
      </c>
      <c r="J43" s="85">
        <v>0</v>
      </c>
      <c r="K43" s="86"/>
      <c r="L43" s="19"/>
      <c r="M43" s="126">
        <v>2.71</v>
      </c>
      <c r="N43" s="126"/>
      <c r="O43" s="126"/>
      <c r="P43" s="127"/>
      <c r="Q43" s="54"/>
      <c r="R43" s="54"/>
      <c r="S43" s="31"/>
      <c r="T43" s="58">
        <v>233221.4</v>
      </c>
      <c r="U43" s="58">
        <v>225130.73</v>
      </c>
    </row>
    <row r="44" spans="1:38" ht="16.5" customHeight="1">
      <c r="A44" s="8"/>
      <c r="B44" s="156" t="s">
        <v>27</v>
      </c>
      <c r="C44" s="157"/>
      <c r="D44" s="157"/>
      <c r="E44" s="157"/>
      <c r="F44" s="157"/>
      <c r="G44" s="157"/>
      <c r="H44" s="158"/>
      <c r="I44" s="10">
        <f>I23+I31+I33+I40+I42+I43+I32</f>
        <v>1182310.24</v>
      </c>
      <c r="J44" s="152">
        <f>J23+J31+J32+J33+J40+J42+J43</f>
        <v>853769.03445783141</v>
      </c>
      <c r="K44" s="153"/>
      <c r="L44" s="19"/>
      <c r="M44" s="9"/>
      <c r="N44" s="9"/>
      <c r="O44" s="9"/>
      <c r="P44" s="28"/>
      <c r="Q44" s="23"/>
      <c r="R44" s="14"/>
      <c r="T44" s="59">
        <f>SUM(T34:T43)</f>
        <v>1815472.49</v>
      </c>
      <c r="U44" s="59">
        <f>SUM(U34:U43)</f>
        <v>1825800.0999999999</v>
      </c>
    </row>
    <row r="45" spans="1:38" ht="11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N45" s="121"/>
      <c r="O45" s="121"/>
      <c r="P45" s="121"/>
      <c r="Q45" s="121"/>
      <c r="R45" s="121"/>
      <c r="S45" s="121"/>
    </row>
    <row r="46" spans="1:38" ht="58.5" customHeight="1">
      <c r="A46" s="67" t="s">
        <v>66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4"/>
    </row>
    <row r="47" spans="1:38" ht="18.75" customHeight="1">
      <c r="A47" s="154" t="s">
        <v>39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T47" s="117"/>
      <c r="U47" s="117"/>
      <c r="V47" s="117"/>
      <c r="W47" s="26"/>
      <c r="X47" s="26"/>
      <c r="Y47" s="26"/>
      <c r="Z47" s="26"/>
      <c r="AA47" s="26"/>
      <c r="AB47" s="20"/>
      <c r="AC47" s="20"/>
      <c r="AD47" s="20"/>
      <c r="AE47" s="20"/>
      <c r="AF47" s="20"/>
      <c r="AG47" s="29"/>
      <c r="AH47" s="29"/>
      <c r="AI47" s="29"/>
      <c r="AJ47" s="29"/>
      <c r="AK47" s="29"/>
      <c r="AL47" s="29"/>
    </row>
    <row r="48" spans="1:38" ht="7.5" customHeight="1">
      <c r="T48" s="117"/>
      <c r="U48" s="117"/>
      <c r="V48" s="117"/>
      <c r="W48" s="26"/>
      <c r="X48" s="26"/>
      <c r="Y48" s="26"/>
      <c r="Z48" s="26"/>
      <c r="AA48" s="26"/>
      <c r="AB48" s="20"/>
      <c r="AC48" s="20"/>
      <c r="AD48" s="20"/>
      <c r="AE48" s="20"/>
      <c r="AF48" s="20"/>
      <c r="AG48" s="29"/>
      <c r="AH48" s="29"/>
      <c r="AI48" s="29"/>
      <c r="AJ48" s="29"/>
      <c r="AK48" s="29"/>
      <c r="AL48" s="29"/>
    </row>
    <row r="49" spans="1:38" ht="12" customHeight="1">
      <c r="A49" s="154" t="s">
        <v>54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T49" s="117"/>
      <c r="U49" s="117"/>
      <c r="V49" s="117"/>
      <c r="W49" s="26"/>
      <c r="X49" s="26"/>
      <c r="Y49" s="26"/>
      <c r="Z49" s="26"/>
      <c r="AA49" s="26"/>
      <c r="AB49" s="20"/>
      <c r="AC49" s="20"/>
      <c r="AD49" s="20"/>
      <c r="AE49" s="20"/>
      <c r="AF49" s="20"/>
      <c r="AG49" s="29"/>
      <c r="AH49" s="29"/>
      <c r="AI49" s="29"/>
      <c r="AJ49" s="29"/>
      <c r="AK49" s="29"/>
      <c r="AL49" s="29"/>
    </row>
    <row r="50" spans="1:38" ht="7.5" customHeight="1">
      <c r="T50" s="117"/>
      <c r="U50" s="117"/>
      <c r="V50" s="117"/>
      <c r="W50" s="26"/>
      <c r="X50" s="26"/>
      <c r="Y50" s="26"/>
      <c r="Z50" s="26"/>
      <c r="AA50" s="26"/>
      <c r="AB50" s="20"/>
      <c r="AC50" s="20"/>
      <c r="AD50" s="20"/>
      <c r="AE50" s="20"/>
      <c r="AF50" s="20"/>
      <c r="AG50" s="29"/>
      <c r="AH50" s="29"/>
      <c r="AI50" s="29"/>
      <c r="AJ50" s="29"/>
      <c r="AK50" s="29"/>
      <c r="AL50" s="29"/>
    </row>
    <row r="51" spans="1:38">
      <c r="A51" s="154" t="s">
        <v>26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T51" s="117"/>
      <c r="U51" s="117"/>
      <c r="V51" s="117"/>
      <c r="W51" s="26"/>
      <c r="X51" s="26"/>
      <c r="Y51" s="26"/>
      <c r="Z51" s="26"/>
      <c r="AA51" s="26"/>
      <c r="AB51" s="20"/>
      <c r="AC51" s="20"/>
      <c r="AD51" s="20"/>
      <c r="AE51" s="20"/>
      <c r="AF51" s="20"/>
      <c r="AG51" s="29"/>
      <c r="AH51" s="29"/>
      <c r="AI51" s="29"/>
      <c r="AJ51" s="29"/>
      <c r="AK51" s="29"/>
      <c r="AL51" s="29"/>
    </row>
    <row r="52" spans="1:38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T52" s="118"/>
      <c r="U52" s="118"/>
      <c r="V52" s="118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9"/>
      <c r="AH52" s="29"/>
      <c r="AI52" s="29"/>
      <c r="AJ52" s="29"/>
      <c r="AK52" s="29"/>
      <c r="AL52" s="29"/>
    </row>
    <row r="53" spans="1:38"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</row>
    <row r="54" spans="1:38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spans="1:38">
      <c r="T55" s="119"/>
      <c r="U55" s="119"/>
      <c r="V55" s="119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9"/>
      <c r="AJ55" s="29"/>
      <c r="AK55" s="29"/>
      <c r="AL55" s="29"/>
    </row>
    <row r="56" spans="1:38">
      <c r="T56" s="119"/>
      <c r="U56" s="119"/>
      <c r="V56" s="119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9"/>
      <c r="AJ56" s="29"/>
      <c r="AK56" s="29"/>
      <c r="AL56" s="29"/>
    </row>
    <row r="57" spans="1:38">
      <c r="T57" s="119"/>
      <c r="U57" s="119"/>
      <c r="V57" s="119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9"/>
      <c r="AJ57" s="29"/>
      <c r="AK57" s="29"/>
      <c r="AL57" s="29"/>
    </row>
    <row r="58" spans="1:38">
      <c r="T58" s="119"/>
      <c r="U58" s="119"/>
      <c r="V58" s="119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9"/>
      <c r="AJ58" s="29"/>
      <c r="AK58" s="29"/>
      <c r="AL58" s="29"/>
    </row>
    <row r="59" spans="1:38">
      <c r="T59" s="117"/>
      <c r="U59" s="117"/>
      <c r="V59" s="117"/>
      <c r="W59" s="26"/>
      <c r="X59" s="26"/>
      <c r="Y59" s="26"/>
      <c r="Z59" s="26"/>
      <c r="AA59" s="26"/>
      <c r="AB59" s="20"/>
      <c r="AC59" s="20"/>
      <c r="AD59" s="20"/>
      <c r="AE59" s="20"/>
      <c r="AF59" s="20"/>
      <c r="AG59" s="20"/>
      <c r="AH59" s="20"/>
      <c r="AI59" s="29"/>
      <c r="AJ59" s="29"/>
      <c r="AK59" s="29"/>
      <c r="AL59" s="29"/>
    </row>
    <row r="60" spans="1:38">
      <c r="T60" s="117"/>
      <c r="U60" s="117"/>
      <c r="V60" s="117"/>
      <c r="W60" s="26"/>
      <c r="X60" s="26"/>
      <c r="Y60" s="26"/>
      <c r="Z60" s="26"/>
      <c r="AA60" s="26"/>
      <c r="AB60" s="20"/>
      <c r="AC60" s="20"/>
      <c r="AD60" s="20"/>
      <c r="AE60" s="20"/>
      <c r="AF60" s="20"/>
      <c r="AG60" s="20"/>
      <c r="AH60" s="20"/>
      <c r="AI60" s="29"/>
      <c r="AJ60" s="29"/>
      <c r="AK60" s="29"/>
      <c r="AL60" s="29"/>
    </row>
    <row r="61" spans="1:38">
      <c r="T61" s="117"/>
      <c r="U61" s="117"/>
      <c r="V61" s="117"/>
      <c r="W61" s="26"/>
      <c r="X61" s="26"/>
      <c r="Y61" s="26"/>
      <c r="Z61" s="26"/>
      <c r="AA61" s="26"/>
      <c r="AB61" s="20"/>
      <c r="AC61" s="20"/>
      <c r="AD61" s="20"/>
      <c r="AE61" s="20"/>
      <c r="AF61" s="20"/>
      <c r="AG61" s="20"/>
      <c r="AH61" s="20"/>
      <c r="AI61" s="29"/>
      <c r="AJ61" s="29"/>
      <c r="AK61" s="29"/>
      <c r="AL61" s="29"/>
    </row>
    <row r="62" spans="1:38">
      <c r="T62" s="117"/>
      <c r="U62" s="117"/>
      <c r="V62" s="117"/>
      <c r="W62" s="26"/>
      <c r="X62" s="26"/>
      <c r="Y62" s="26"/>
      <c r="Z62" s="26"/>
      <c r="AA62" s="26"/>
      <c r="AB62" s="20"/>
      <c r="AC62" s="20"/>
      <c r="AD62" s="20"/>
      <c r="AE62" s="20"/>
      <c r="AF62" s="20"/>
      <c r="AG62" s="20"/>
      <c r="AH62" s="20"/>
      <c r="AI62" s="29"/>
      <c r="AJ62" s="29"/>
      <c r="AK62" s="29"/>
      <c r="AL62" s="29"/>
    </row>
    <row r="63" spans="1:38">
      <c r="T63" s="117"/>
      <c r="U63" s="117"/>
      <c r="V63" s="117"/>
      <c r="W63" s="26"/>
      <c r="X63" s="26"/>
      <c r="Y63" s="26"/>
      <c r="Z63" s="26"/>
      <c r="AA63" s="26"/>
      <c r="AB63" s="20"/>
      <c r="AC63" s="20"/>
      <c r="AD63" s="20"/>
      <c r="AE63" s="20"/>
      <c r="AF63" s="20"/>
      <c r="AG63" s="20"/>
      <c r="AH63" s="20"/>
      <c r="AI63" s="29"/>
      <c r="AJ63" s="29"/>
      <c r="AK63" s="29"/>
      <c r="AL63" s="29"/>
    </row>
    <row r="64" spans="1:38">
      <c r="T64" s="118"/>
      <c r="U64" s="118"/>
      <c r="V64" s="118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9"/>
      <c r="AJ64" s="29"/>
      <c r="AK64" s="29"/>
      <c r="AL64" s="29"/>
    </row>
    <row r="65" spans="20:38"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</row>
    <row r="66" spans="20:38"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  <row r="67" spans="20:38">
      <c r="T67" s="119"/>
      <c r="U67" s="119"/>
      <c r="V67" s="119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9"/>
      <c r="AH67" s="29"/>
      <c r="AI67" s="29"/>
      <c r="AJ67" s="29"/>
      <c r="AK67" s="29"/>
      <c r="AL67" s="29"/>
    </row>
    <row r="68" spans="20:38">
      <c r="T68" s="119"/>
      <c r="U68" s="119"/>
      <c r="V68" s="119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9"/>
      <c r="AH68" s="29"/>
      <c r="AI68" s="29"/>
      <c r="AJ68" s="29"/>
      <c r="AK68" s="29"/>
      <c r="AL68" s="29"/>
    </row>
    <row r="69" spans="20:38">
      <c r="T69" s="119"/>
      <c r="U69" s="119"/>
      <c r="V69" s="119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9"/>
      <c r="AH69" s="29"/>
      <c r="AI69" s="29"/>
      <c r="AJ69" s="29"/>
      <c r="AK69" s="29"/>
      <c r="AL69" s="29"/>
    </row>
    <row r="70" spans="20:38">
      <c r="T70" s="119"/>
      <c r="U70" s="119"/>
      <c r="V70" s="119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9"/>
      <c r="AH70" s="29"/>
      <c r="AI70" s="29"/>
      <c r="AJ70" s="29"/>
      <c r="AK70" s="29"/>
      <c r="AL70" s="29"/>
    </row>
    <row r="71" spans="20:38">
      <c r="T71" s="117"/>
      <c r="U71" s="117"/>
      <c r="V71" s="117"/>
      <c r="W71" s="26"/>
      <c r="X71" s="26"/>
      <c r="Y71" s="26"/>
      <c r="Z71" s="26"/>
      <c r="AA71" s="26"/>
      <c r="AB71" s="20"/>
      <c r="AC71" s="20"/>
      <c r="AD71" s="20"/>
      <c r="AE71" s="20"/>
      <c r="AF71" s="20"/>
      <c r="AG71" s="29"/>
      <c r="AH71" s="29"/>
      <c r="AI71" s="29"/>
      <c r="AJ71" s="29"/>
      <c r="AK71" s="29"/>
      <c r="AL71" s="29"/>
    </row>
    <row r="72" spans="20:38">
      <c r="T72" s="117"/>
      <c r="U72" s="117"/>
      <c r="V72" s="117"/>
      <c r="W72" s="26"/>
      <c r="X72" s="26"/>
      <c r="Y72" s="26"/>
      <c r="Z72" s="26"/>
      <c r="AA72" s="26"/>
      <c r="AB72" s="20"/>
      <c r="AC72" s="20"/>
      <c r="AD72" s="20"/>
      <c r="AE72" s="20"/>
      <c r="AF72" s="20"/>
      <c r="AG72" s="29"/>
      <c r="AH72" s="29"/>
      <c r="AI72" s="29"/>
      <c r="AJ72" s="29"/>
      <c r="AK72" s="29"/>
      <c r="AL72" s="29"/>
    </row>
    <row r="73" spans="20:38">
      <c r="T73" s="117"/>
      <c r="U73" s="117"/>
      <c r="V73" s="117"/>
      <c r="W73" s="26"/>
      <c r="X73" s="26"/>
      <c r="Y73" s="26"/>
      <c r="Z73" s="26"/>
      <c r="AA73" s="26"/>
      <c r="AB73" s="20"/>
      <c r="AC73" s="20"/>
      <c r="AD73" s="20"/>
      <c r="AE73" s="20"/>
      <c r="AF73" s="20"/>
      <c r="AG73" s="29"/>
      <c r="AH73" s="29"/>
      <c r="AI73" s="29"/>
      <c r="AJ73" s="29"/>
      <c r="AK73" s="29"/>
      <c r="AL73" s="29"/>
    </row>
    <row r="74" spans="20:38">
      <c r="T74" s="117"/>
      <c r="U74" s="117"/>
      <c r="V74" s="117"/>
      <c r="W74" s="26"/>
      <c r="X74" s="26"/>
      <c r="Y74" s="26"/>
      <c r="Z74" s="26"/>
      <c r="AA74" s="30"/>
      <c r="AB74" s="20"/>
      <c r="AC74" s="20"/>
      <c r="AD74" s="20"/>
      <c r="AE74" s="20"/>
      <c r="AF74" s="20"/>
      <c r="AG74" s="29"/>
      <c r="AH74" s="29"/>
      <c r="AI74" s="29"/>
      <c r="AJ74" s="29"/>
      <c r="AK74" s="29"/>
      <c r="AL74" s="29"/>
    </row>
    <row r="75" spans="20:38">
      <c r="T75" s="117"/>
      <c r="U75" s="117"/>
      <c r="V75" s="117"/>
      <c r="W75" s="26"/>
      <c r="X75" s="26"/>
      <c r="Y75" s="26"/>
      <c r="Z75" s="26"/>
      <c r="AA75" s="26"/>
      <c r="AB75" s="20"/>
      <c r="AC75" s="20"/>
      <c r="AD75" s="20"/>
      <c r="AE75" s="20"/>
      <c r="AF75" s="20"/>
      <c r="AG75" s="29"/>
      <c r="AH75" s="29"/>
      <c r="AI75" s="29"/>
      <c r="AJ75" s="29"/>
      <c r="AK75" s="29"/>
      <c r="AL75" s="29"/>
    </row>
    <row r="76" spans="20:38">
      <c r="T76" s="118"/>
      <c r="U76" s="118"/>
      <c r="V76" s="118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9"/>
      <c r="AH76" s="29"/>
      <c r="AI76" s="29"/>
      <c r="AJ76" s="29"/>
      <c r="AK76" s="29"/>
      <c r="AL76" s="29"/>
    </row>
    <row r="77" spans="20:38"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</row>
    <row r="78" spans="20:38"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</row>
    <row r="79" spans="20:38">
      <c r="T79" s="119"/>
      <c r="U79" s="119"/>
      <c r="V79" s="119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9"/>
      <c r="AH79" s="29"/>
      <c r="AI79" s="29"/>
      <c r="AJ79" s="29"/>
      <c r="AK79" s="29"/>
      <c r="AL79" s="29"/>
    </row>
    <row r="80" spans="20:38">
      <c r="T80" s="119"/>
      <c r="U80" s="119"/>
      <c r="V80" s="119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9"/>
      <c r="AH80" s="29"/>
      <c r="AI80" s="29"/>
      <c r="AJ80" s="29"/>
      <c r="AK80" s="29"/>
      <c r="AL80" s="29"/>
    </row>
    <row r="81" spans="20:38">
      <c r="T81" s="119"/>
      <c r="U81" s="119"/>
      <c r="V81" s="119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9"/>
      <c r="AH81" s="29"/>
      <c r="AI81" s="29"/>
      <c r="AJ81" s="29"/>
      <c r="AK81" s="29"/>
      <c r="AL81" s="29"/>
    </row>
    <row r="82" spans="20:38">
      <c r="T82" s="119"/>
      <c r="U82" s="119"/>
      <c r="V82" s="119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9"/>
      <c r="AH82" s="29"/>
      <c r="AI82" s="29"/>
      <c r="AJ82" s="29"/>
      <c r="AK82" s="29"/>
      <c r="AL82" s="29"/>
    </row>
    <row r="83" spans="20:38">
      <c r="T83" s="117"/>
      <c r="U83" s="117"/>
      <c r="V83" s="117"/>
      <c r="W83" s="26"/>
      <c r="X83" s="26"/>
      <c r="Y83" s="26"/>
      <c r="Z83" s="26"/>
      <c r="AA83" s="26"/>
      <c r="AB83" s="20"/>
      <c r="AC83" s="20"/>
      <c r="AD83" s="20"/>
      <c r="AE83" s="20"/>
      <c r="AF83" s="20"/>
      <c r="AG83" s="29"/>
      <c r="AH83" s="29"/>
      <c r="AI83" s="29"/>
      <c r="AJ83" s="29"/>
      <c r="AK83" s="29"/>
      <c r="AL83" s="29"/>
    </row>
    <row r="84" spans="20:38">
      <c r="T84" s="117"/>
      <c r="U84" s="117"/>
      <c r="V84" s="117"/>
      <c r="W84" s="26"/>
      <c r="X84" s="26"/>
      <c r="Y84" s="26"/>
      <c r="Z84" s="26"/>
      <c r="AA84" s="26"/>
      <c r="AB84" s="20"/>
      <c r="AC84" s="20"/>
      <c r="AD84" s="20"/>
      <c r="AE84" s="20"/>
      <c r="AF84" s="20"/>
      <c r="AG84" s="29"/>
      <c r="AH84" s="29"/>
      <c r="AI84" s="29"/>
      <c r="AJ84" s="29"/>
      <c r="AK84" s="29"/>
      <c r="AL84" s="29"/>
    </row>
    <row r="85" spans="20:38">
      <c r="T85" s="117"/>
      <c r="U85" s="117"/>
      <c r="V85" s="117"/>
      <c r="W85" s="26"/>
      <c r="X85" s="26"/>
      <c r="Y85" s="26"/>
      <c r="Z85" s="26"/>
      <c r="AA85" s="26"/>
      <c r="AB85" s="20"/>
      <c r="AC85" s="20"/>
      <c r="AD85" s="20"/>
      <c r="AE85" s="20"/>
      <c r="AF85" s="20"/>
      <c r="AG85" s="29"/>
      <c r="AH85" s="29"/>
      <c r="AI85" s="29"/>
      <c r="AJ85" s="29"/>
      <c r="AK85" s="29"/>
      <c r="AL85" s="29"/>
    </row>
    <row r="86" spans="20:38">
      <c r="T86" s="117"/>
      <c r="U86" s="117"/>
      <c r="V86" s="117"/>
      <c r="W86" s="26"/>
      <c r="X86" s="26"/>
      <c r="Y86" s="26"/>
      <c r="Z86" s="26"/>
      <c r="AA86" s="26"/>
      <c r="AB86" s="20"/>
      <c r="AC86" s="20"/>
      <c r="AD86" s="20"/>
      <c r="AE86" s="20"/>
      <c r="AF86" s="20"/>
      <c r="AG86" s="29"/>
      <c r="AH86" s="29"/>
      <c r="AI86" s="29"/>
      <c r="AJ86" s="29"/>
      <c r="AK86" s="29"/>
      <c r="AL86" s="29"/>
    </row>
    <row r="87" spans="20:38">
      <c r="T87" s="117"/>
      <c r="U87" s="117"/>
      <c r="V87" s="117"/>
      <c r="W87" s="26"/>
      <c r="X87" s="26"/>
      <c r="Y87" s="26"/>
      <c r="Z87" s="26"/>
      <c r="AA87" s="26"/>
      <c r="AB87" s="20"/>
      <c r="AC87" s="20"/>
      <c r="AD87" s="20"/>
      <c r="AE87" s="20"/>
      <c r="AF87" s="20"/>
      <c r="AG87" s="29"/>
      <c r="AH87" s="29"/>
      <c r="AI87" s="29"/>
      <c r="AJ87" s="29"/>
      <c r="AK87" s="29"/>
      <c r="AL87" s="29"/>
    </row>
    <row r="88" spans="20:38">
      <c r="T88" s="118"/>
      <c r="U88" s="118"/>
      <c r="V88" s="118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9"/>
      <c r="AH88" s="29"/>
      <c r="AI88" s="29"/>
      <c r="AJ88" s="29"/>
      <c r="AK88" s="29"/>
      <c r="AL88" s="29"/>
    </row>
    <row r="89" spans="20:38"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</row>
    <row r="90" spans="20:38"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</row>
    <row r="91" spans="20:38">
      <c r="T91" s="119"/>
      <c r="U91" s="119"/>
      <c r="V91" s="119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9"/>
      <c r="AL91" s="29"/>
    </row>
    <row r="92" spans="20:38">
      <c r="T92" s="119"/>
      <c r="U92" s="119"/>
      <c r="V92" s="119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9"/>
      <c r="AL92" s="29"/>
    </row>
    <row r="93" spans="20:38">
      <c r="T93" s="119"/>
      <c r="U93" s="119"/>
      <c r="V93" s="119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9"/>
      <c r="AL93" s="29"/>
    </row>
    <row r="94" spans="20:38">
      <c r="T94" s="119"/>
      <c r="U94" s="119"/>
      <c r="V94" s="119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9"/>
      <c r="AL94" s="29"/>
    </row>
    <row r="95" spans="20:38">
      <c r="T95" s="117"/>
      <c r="U95" s="117"/>
      <c r="V95" s="117"/>
      <c r="W95" s="26"/>
      <c r="X95" s="26"/>
      <c r="Y95" s="26"/>
      <c r="Z95" s="26"/>
      <c r="AA95" s="26"/>
      <c r="AB95" s="20"/>
      <c r="AC95" s="20"/>
      <c r="AD95" s="20"/>
      <c r="AE95" s="20"/>
      <c r="AF95" s="20"/>
      <c r="AG95" s="20"/>
      <c r="AH95" s="20"/>
      <c r="AI95" s="20"/>
      <c r="AJ95" s="20"/>
      <c r="AK95" s="29"/>
      <c r="AL95" s="29"/>
    </row>
    <row r="96" spans="20:38">
      <c r="T96" s="117"/>
      <c r="U96" s="117"/>
      <c r="V96" s="117"/>
      <c r="W96" s="26"/>
      <c r="X96" s="26"/>
      <c r="Y96" s="26"/>
      <c r="Z96" s="26"/>
      <c r="AA96" s="26"/>
      <c r="AB96" s="20"/>
      <c r="AC96" s="20"/>
      <c r="AD96" s="20"/>
      <c r="AE96" s="20"/>
      <c r="AF96" s="20"/>
      <c r="AG96" s="20"/>
      <c r="AH96" s="20"/>
      <c r="AI96" s="20"/>
      <c r="AJ96" s="20"/>
      <c r="AK96" s="29"/>
      <c r="AL96" s="29"/>
    </row>
    <row r="97" spans="20:38">
      <c r="T97" s="117"/>
      <c r="U97" s="117"/>
      <c r="V97" s="117"/>
      <c r="W97" s="26"/>
      <c r="X97" s="26"/>
      <c r="Y97" s="26"/>
      <c r="Z97" s="26"/>
      <c r="AA97" s="26"/>
      <c r="AB97" s="20"/>
      <c r="AC97" s="20"/>
      <c r="AD97" s="20"/>
      <c r="AE97" s="20"/>
      <c r="AF97" s="20"/>
      <c r="AG97" s="20"/>
      <c r="AH97" s="20"/>
      <c r="AI97" s="20"/>
      <c r="AJ97" s="20"/>
      <c r="AK97" s="29"/>
      <c r="AL97" s="29"/>
    </row>
    <row r="98" spans="20:38">
      <c r="T98" s="117"/>
      <c r="U98" s="117"/>
      <c r="V98" s="117"/>
      <c r="W98" s="26"/>
      <c r="X98" s="26"/>
      <c r="Y98" s="26"/>
      <c r="Z98" s="26"/>
      <c r="AA98" s="26"/>
      <c r="AB98" s="20"/>
      <c r="AC98" s="20"/>
      <c r="AD98" s="20"/>
      <c r="AE98" s="20"/>
      <c r="AF98" s="20"/>
      <c r="AG98" s="20"/>
      <c r="AH98" s="20"/>
      <c r="AI98" s="20"/>
      <c r="AJ98" s="20"/>
      <c r="AK98" s="29"/>
      <c r="AL98" s="29"/>
    </row>
    <row r="99" spans="20:38">
      <c r="T99" s="117"/>
      <c r="U99" s="117"/>
      <c r="V99" s="117"/>
      <c r="W99" s="26"/>
      <c r="X99" s="26"/>
      <c r="Y99" s="26"/>
      <c r="Z99" s="26"/>
      <c r="AA99" s="26"/>
      <c r="AB99" s="20"/>
      <c r="AC99" s="20"/>
      <c r="AD99" s="20"/>
      <c r="AE99" s="20"/>
      <c r="AF99" s="20"/>
      <c r="AG99" s="20"/>
      <c r="AH99" s="20"/>
      <c r="AI99" s="20"/>
      <c r="AJ99" s="20"/>
      <c r="AK99" s="29"/>
      <c r="AL99" s="29"/>
    </row>
    <row r="100" spans="20:38">
      <c r="T100" s="118"/>
      <c r="U100" s="118"/>
      <c r="V100" s="118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9"/>
      <c r="AL100" s="29"/>
    </row>
    <row r="101" spans="20:38"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</row>
    <row r="102" spans="20:38"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 spans="20:38"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20:38"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20:38"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119"/>
      <c r="U112" s="119"/>
      <c r="V112" s="119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9"/>
      <c r="AH112" s="29"/>
      <c r="AI112" s="29"/>
      <c r="AJ112" s="29"/>
      <c r="AK112" s="29"/>
    </row>
    <row r="113" spans="20:37">
      <c r="T113" s="119"/>
      <c r="U113" s="119"/>
      <c r="V113" s="119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9"/>
      <c r="AH113" s="29"/>
      <c r="AI113" s="29"/>
      <c r="AJ113" s="29"/>
      <c r="AK113" s="29"/>
    </row>
    <row r="114" spans="20:37">
      <c r="T114" s="119"/>
      <c r="U114" s="119"/>
      <c r="V114" s="119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9"/>
      <c r="AH114" s="29"/>
      <c r="AI114" s="29"/>
      <c r="AJ114" s="29"/>
      <c r="AK114" s="29"/>
    </row>
    <row r="115" spans="20:37">
      <c r="T115" s="119"/>
      <c r="U115" s="119"/>
      <c r="V115" s="119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9"/>
      <c r="AH115" s="29"/>
      <c r="AI115" s="29"/>
      <c r="AJ115" s="29"/>
      <c r="AK115" s="29"/>
    </row>
    <row r="116" spans="20:37">
      <c r="T116" s="117"/>
      <c r="U116" s="117"/>
      <c r="V116" s="117"/>
      <c r="W116" s="26"/>
      <c r="X116" s="26"/>
      <c r="Y116" s="26"/>
      <c r="Z116" s="26"/>
      <c r="AA116" s="26"/>
      <c r="AB116" s="20"/>
      <c r="AC116" s="20"/>
      <c r="AD116" s="20"/>
      <c r="AE116" s="20"/>
      <c r="AF116" s="20"/>
      <c r="AG116" s="29"/>
      <c r="AH116" s="29"/>
      <c r="AI116" s="29"/>
      <c r="AJ116" s="29"/>
      <c r="AK116" s="29"/>
    </row>
    <row r="117" spans="20:37">
      <c r="T117" s="117"/>
      <c r="U117" s="117"/>
      <c r="V117" s="117"/>
      <c r="W117" s="26"/>
      <c r="X117" s="26"/>
      <c r="Y117" s="26"/>
      <c r="Z117" s="26"/>
      <c r="AA117" s="26"/>
      <c r="AB117" s="20"/>
      <c r="AC117" s="20"/>
      <c r="AD117" s="20"/>
      <c r="AE117" s="20"/>
      <c r="AF117" s="20"/>
      <c r="AG117" s="29"/>
      <c r="AH117" s="29"/>
      <c r="AI117" s="29"/>
      <c r="AJ117" s="29"/>
      <c r="AK117" s="29"/>
    </row>
    <row r="118" spans="20:37">
      <c r="T118" s="117"/>
      <c r="U118" s="117"/>
      <c r="V118" s="117"/>
      <c r="W118" s="26"/>
      <c r="X118" s="26"/>
      <c r="Y118" s="26"/>
      <c r="Z118" s="26"/>
      <c r="AA118" s="26"/>
      <c r="AB118" s="20"/>
      <c r="AC118" s="20"/>
      <c r="AD118" s="20"/>
      <c r="AE118" s="20"/>
      <c r="AF118" s="20"/>
      <c r="AG118" s="29"/>
      <c r="AH118" s="29"/>
      <c r="AI118" s="29"/>
      <c r="AJ118" s="29"/>
      <c r="AK118" s="29"/>
    </row>
    <row r="119" spans="20:37">
      <c r="T119" s="117"/>
      <c r="U119" s="117"/>
      <c r="V119" s="117"/>
      <c r="W119" s="26"/>
      <c r="X119" s="26"/>
      <c r="Y119" s="26"/>
      <c r="Z119" s="26"/>
      <c r="AA119" s="26"/>
      <c r="AB119" s="20"/>
      <c r="AC119" s="20"/>
      <c r="AD119" s="20"/>
      <c r="AE119" s="20"/>
      <c r="AF119" s="20"/>
      <c r="AG119" s="29"/>
      <c r="AH119" s="29"/>
      <c r="AI119" s="29"/>
      <c r="AJ119" s="29"/>
      <c r="AK119" s="29"/>
    </row>
    <row r="120" spans="20:37">
      <c r="T120" s="117"/>
      <c r="U120" s="117"/>
      <c r="V120" s="117"/>
      <c r="W120" s="26"/>
      <c r="X120" s="26"/>
      <c r="Y120" s="26"/>
      <c r="Z120" s="26"/>
      <c r="AA120" s="26"/>
      <c r="AB120" s="20"/>
      <c r="AC120" s="20"/>
      <c r="AD120" s="20"/>
      <c r="AE120" s="20"/>
      <c r="AF120" s="20"/>
      <c r="AG120" s="29"/>
      <c r="AH120" s="29"/>
      <c r="AI120" s="29"/>
      <c r="AJ120" s="29"/>
      <c r="AK120" s="29"/>
    </row>
    <row r="121" spans="20:37">
      <c r="T121" s="118"/>
      <c r="U121" s="118"/>
      <c r="V121" s="118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9"/>
      <c r="AH121" s="29"/>
      <c r="AI121" s="29"/>
      <c r="AJ121" s="29"/>
      <c r="AK121" s="29"/>
    </row>
    <row r="122" spans="20:37"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</row>
    <row r="123" spans="20:37"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</row>
    <row r="124" spans="20:37"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</row>
    <row r="125" spans="20:37"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</row>
    <row r="126" spans="20:37">
      <c r="T126" s="119"/>
      <c r="U126" s="119"/>
      <c r="V126" s="119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9"/>
      <c r="AH126" s="29"/>
      <c r="AI126" s="29"/>
      <c r="AJ126" s="29"/>
      <c r="AK126" s="29"/>
    </row>
    <row r="127" spans="20:37">
      <c r="T127" s="119"/>
      <c r="U127" s="119"/>
      <c r="V127" s="119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9"/>
      <c r="AH127" s="29"/>
      <c r="AI127" s="29"/>
      <c r="AJ127" s="29"/>
      <c r="AK127" s="29"/>
    </row>
    <row r="128" spans="20:37">
      <c r="T128" s="119"/>
      <c r="U128" s="119"/>
      <c r="V128" s="119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9"/>
      <c r="AH128" s="29"/>
      <c r="AI128" s="29"/>
      <c r="AJ128" s="29"/>
      <c r="AK128" s="29"/>
    </row>
    <row r="129" spans="20:37">
      <c r="T129" s="119"/>
      <c r="U129" s="119"/>
      <c r="V129" s="119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9"/>
      <c r="AH129" s="29"/>
      <c r="AI129" s="29"/>
      <c r="AJ129" s="29"/>
      <c r="AK129" s="29"/>
    </row>
    <row r="130" spans="20:37">
      <c r="T130" s="117"/>
      <c r="U130" s="117"/>
      <c r="V130" s="117"/>
      <c r="W130" s="26"/>
      <c r="X130" s="26"/>
      <c r="Y130" s="26"/>
      <c r="Z130" s="26"/>
      <c r="AA130" s="26"/>
      <c r="AB130" s="20"/>
      <c r="AC130" s="20"/>
      <c r="AD130" s="20"/>
      <c r="AE130" s="20"/>
      <c r="AF130" s="20"/>
      <c r="AG130" s="29"/>
      <c r="AH130" s="29"/>
      <c r="AI130" s="29"/>
      <c r="AJ130" s="29"/>
      <c r="AK130" s="29"/>
    </row>
    <row r="131" spans="20:37">
      <c r="T131" s="117"/>
      <c r="U131" s="117"/>
      <c r="V131" s="117"/>
      <c r="W131" s="26"/>
      <c r="X131" s="26"/>
      <c r="Y131" s="26"/>
      <c r="Z131" s="26"/>
      <c r="AA131" s="26"/>
      <c r="AB131" s="20"/>
      <c r="AC131" s="20"/>
      <c r="AD131" s="20"/>
      <c r="AE131" s="20"/>
      <c r="AF131" s="20"/>
      <c r="AG131" s="29"/>
      <c r="AH131" s="29"/>
      <c r="AI131" s="29"/>
      <c r="AJ131" s="29"/>
      <c r="AK131" s="29"/>
    </row>
    <row r="132" spans="20:37">
      <c r="T132" s="117"/>
      <c r="U132" s="117"/>
      <c r="V132" s="117"/>
      <c r="W132" s="26"/>
      <c r="X132" s="26"/>
      <c r="Y132" s="26"/>
      <c r="Z132" s="26"/>
      <c r="AA132" s="26"/>
      <c r="AB132" s="20"/>
      <c r="AC132" s="20"/>
      <c r="AD132" s="20"/>
      <c r="AE132" s="20"/>
      <c r="AF132" s="20"/>
      <c r="AG132" s="29"/>
      <c r="AH132" s="29"/>
      <c r="AI132" s="29"/>
      <c r="AJ132" s="29"/>
      <c r="AK132" s="29"/>
    </row>
    <row r="133" spans="20:37">
      <c r="T133" s="117"/>
      <c r="U133" s="117"/>
      <c r="V133" s="117"/>
      <c r="W133" s="26"/>
      <c r="X133" s="26"/>
      <c r="Y133" s="26"/>
      <c r="Z133" s="26"/>
      <c r="AA133" s="26"/>
      <c r="AB133" s="20"/>
      <c r="AC133" s="20"/>
      <c r="AD133" s="20"/>
      <c r="AE133" s="20"/>
      <c r="AF133" s="20"/>
      <c r="AG133" s="29"/>
      <c r="AH133" s="29"/>
      <c r="AI133" s="29"/>
      <c r="AJ133" s="29"/>
      <c r="AK133" s="29"/>
    </row>
    <row r="134" spans="20:37">
      <c r="T134" s="117"/>
      <c r="U134" s="117"/>
      <c r="V134" s="117"/>
      <c r="W134" s="26"/>
      <c r="X134" s="26"/>
      <c r="Y134" s="26"/>
      <c r="Z134" s="26"/>
      <c r="AA134" s="26"/>
      <c r="AB134" s="20"/>
      <c r="AC134" s="20"/>
      <c r="AD134" s="20"/>
      <c r="AE134" s="20"/>
      <c r="AF134" s="20"/>
      <c r="AG134" s="29"/>
      <c r="AH134" s="29"/>
      <c r="AI134" s="29"/>
      <c r="AJ134" s="29"/>
      <c r="AK134" s="29"/>
    </row>
    <row r="135" spans="20:37">
      <c r="T135" s="118"/>
      <c r="U135" s="118"/>
      <c r="V135" s="118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9"/>
      <c r="AH135" s="29"/>
      <c r="AI135" s="29"/>
      <c r="AJ135" s="29"/>
      <c r="AK135" s="29"/>
    </row>
    <row r="136" spans="20:37"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</row>
    <row r="137" spans="20:37"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</row>
    <row r="138" spans="20:37">
      <c r="T138" s="119"/>
      <c r="U138" s="119"/>
      <c r="V138" s="119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9"/>
      <c r="AJ138" s="29"/>
      <c r="AK138" s="29"/>
    </row>
    <row r="139" spans="20:37">
      <c r="T139" s="119"/>
      <c r="U139" s="119"/>
      <c r="V139" s="119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9"/>
      <c r="AJ139" s="29"/>
      <c r="AK139" s="29"/>
    </row>
    <row r="140" spans="20:37">
      <c r="T140" s="119"/>
      <c r="U140" s="119"/>
      <c r="V140" s="119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9"/>
      <c r="AJ140" s="29"/>
      <c r="AK140" s="29"/>
    </row>
    <row r="141" spans="20:37">
      <c r="T141" s="119"/>
      <c r="U141" s="119"/>
      <c r="V141" s="119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9"/>
      <c r="AJ141" s="29"/>
      <c r="AK141" s="29"/>
    </row>
    <row r="142" spans="20:37">
      <c r="T142" s="117"/>
      <c r="U142" s="117"/>
      <c r="V142" s="117"/>
      <c r="W142" s="26"/>
      <c r="X142" s="26"/>
      <c r="Y142" s="26"/>
      <c r="Z142" s="26"/>
      <c r="AA142" s="26"/>
      <c r="AB142" s="20"/>
      <c r="AC142" s="20"/>
      <c r="AD142" s="20"/>
      <c r="AE142" s="20"/>
      <c r="AF142" s="20"/>
      <c r="AG142" s="20"/>
      <c r="AH142" s="20"/>
      <c r="AI142" s="29"/>
      <c r="AJ142" s="29"/>
      <c r="AK142" s="29"/>
    </row>
    <row r="143" spans="20:37">
      <c r="T143" s="117"/>
      <c r="U143" s="117"/>
      <c r="V143" s="117"/>
      <c r="W143" s="26"/>
      <c r="X143" s="26"/>
      <c r="Y143" s="26"/>
      <c r="Z143" s="26"/>
      <c r="AA143" s="26"/>
      <c r="AB143" s="20"/>
      <c r="AC143" s="20"/>
      <c r="AD143" s="20"/>
      <c r="AE143" s="20"/>
      <c r="AF143" s="20"/>
      <c r="AG143" s="20"/>
      <c r="AH143" s="20"/>
      <c r="AI143" s="29"/>
      <c r="AJ143" s="29"/>
      <c r="AK143" s="29"/>
    </row>
    <row r="144" spans="20:37">
      <c r="T144" s="117"/>
      <c r="U144" s="117"/>
      <c r="V144" s="117"/>
      <c r="W144" s="26"/>
      <c r="X144" s="26"/>
      <c r="Y144" s="26"/>
      <c r="Z144" s="26"/>
      <c r="AA144" s="26"/>
      <c r="AB144" s="20"/>
      <c r="AC144" s="20"/>
      <c r="AD144" s="20"/>
      <c r="AE144" s="20"/>
      <c r="AF144" s="20"/>
      <c r="AG144" s="20"/>
      <c r="AH144" s="20"/>
      <c r="AI144" s="29"/>
      <c r="AJ144" s="29"/>
      <c r="AK144" s="29"/>
    </row>
    <row r="145" spans="20:37">
      <c r="T145" s="117"/>
      <c r="U145" s="117"/>
      <c r="V145" s="117"/>
      <c r="W145" s="26"/>
      <c r="X145" s="26"/>
      <c r="Y145" s="26"/>
      <c r="Z145" s="26"/>
      <c r="AA145" s="26"/>
      <c r="AB145" s="20"/>
      <c r="AC145" s="20"/>
      <c r="AD145" s="20"/>
      <c r="AE145" s="20"/>
      <c r="AF145" s="20"/>
      <c r="AG145" s="20"/>
      <c r="AH145" s="20"/>
      <c r="AI145" s="29"/>
      <c r="AJ145" s="29"/>
      <c r="AK145" s="29"/>
    </row>
    <row r="146" spans="20:37">
      <c r="T146" s="117"/>
      <c r="U146" s="117"/>
      <c r="V146" s="117"/>
      <c r="W146" s="26"/>
      <c r="X146" s="26"/>
      <c r="Y146" s="26"/>
      <c r="Z146" s="26"/>
      <c r="AA146" s="26"/>
      <c r="AB146" s="20"/>
      <c r="AC146" s="20"/>
      <c r="AD146" s="20"/>
      <c r="AE146" s="20"/>
      <c r="AF146" s="20"/>
      <c r="AG146" s="20"/>
      <c r="AH146" s="20"/>
      <c r="AI146" s="29"/>
      <c r="AJ146" s="29"/>
      <c r="AK146" s="29"/>
    </row>
    <row r="147" spans="20:37">
      <c r="T147" s="118"/>
      <c r="U147" s="118"/>
      <c r="V147" s="118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9"/>
      <c r="AJ147" s="29"/>
      <c r="AK147" s="29"/>
    </row>
    <row r="148" spans="20:37"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</row>
    <row r="149" spans="20:37"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</row>
    <row r="150" spans="20:37">
      <c r="T150" s="119"/>
      <c r="U150" s="119"/>
      <c r="V150" s="119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9"/>
      <c r="AH150" s="29"/>
      <c r="AI150" s="29"/>
      <c r="AJ150" s="29"/>
      <c r="AK150" s="29"/>
    </row>
    <row r="151" spans="20:37">
      <c r="T151" s="119"/>
      <c r="U151" s="119"/>
      <c r="V151" s="119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9"/>
      <c r="AH151" s="29"/>
      <c r="AI151" s="29"/>
      <c r="AJ151" s="29"/>
      <c r="AK151" s="29"/>
    </row>
    <row r="152" spans="20:37">
      <c r="T152" s="119"/>
      <c r="U152" s="119"/>
      <c r="V152" s="119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9"/>
      <c r="AH152" s="29"/>
      <c r="AI152" s="29"/>
      <c r="AJ152" s="29"/>
      <c r="AK152" s="29"/>
    </row>
    <row r="153" spans="20:37">
      <c r="T153" s="119"/>
      <c r="U153" s="119"/>
      <c r="V153" s="119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9"/>
      <c r="AH153" s="29"/>
      <c r="AI153" s="29"/>
      <c r="AJ153" s="29"/>
      <c r="AK153" s="29"/>
    </row>
    <row r="154" spans="20:37">
      <c r="T154" s="117"/>
      <c r="U154" s="117"/>
      <c r="V154" s="117"/>
      <c r="W154" s="26"/>
      <c r="X154" s="26"/>
      <c r="Y154" s="26"/>
      <c r="Z154" s="26"/>
      <c r="AA154" s="26"/>
      <c r="AB154" s="20"/>
      <c r="AC154" s="20"/>
      <c r="AD154" s="20"/>
      <c r="AE154" s="20"/>
      <c r="AF154" s="20"/>
      <c r="AG154" s="29"/>
      <c r="AH154" s="29"/>
      <c r="AI154" s="29"/>
      <c r="AJ154" s="29"/>
      <c r="AK154" s="29"/>
    </row>
    <row r="155" spans="20:37">
      <c r="T155" s="117"/>
      <c r="U155" s="117"/>
      <c r="V155" s="117"/>
      <c r="W155" s="26"/>
      <c r="X155" s="26"/>
      <c r="Y155" s="26"/>
      <c r="Z155" s="26"/>
      <c r="AA155" s="26"/>
      <c r="AB155" s="20"/>
      <c r="AC155" s="20"/>
      <c r="AD155" s="20"/>
      <c r="AE155" s="20"/>
      <c r="AF155" s="20"/>
      <c r="AG155" s="29"/>
      <c r="AH155" s="29"/>
      <c r="AI155" s="29"/>
      <c r="AJ155" s="29"/>
      <c r="AK155" s="29"/>
    </row>
    <row r="156" spans="20:37">
      <c r="T156" s="117"/>
      <c r="U156" s="117"/>
      <c r="V156" s="117"/>
      <c r="W156" s="26"/>
      <c r="X156" s="26"/>
      <c r="Y156" s="26"/>
      <c r="Z156" s="26"/>
      <c r="AA156" s="26"/>
      <c r="AB156" s="20"/>
      <c r="AC156" s="20"/>
      <c r="AD156" s="20"/>
      <c r="AE156" s="20"/>
      <c r="AF156" s="20"/>
      <c r="AG156" s="29"/>
      <c r="AH156" s="29"/>
      <c r="AI156" s="29"/>
      <c r="AJ156" s="29"/>
      <c r="AK156" s="29"/>
    </row>
    <row r="157" spans="20:37">
      <c r="T157" s="117"/>
      <c r="U157" s="117"/>
      <c r="V157" s="117"/>
      <c r="W157" s="26"/>
      <c r="X157" s="26"/>
      <c r="Y157" s="26"/>
      <c r="Z157" s="26"/>
      <c r="AA157" s="30"/>
      <c r="AB157" s="20"/>
      <c r="AC157" s="20"/>
      <c r="AD157" s="20"/>
      <c r="AE157" s="20"/>
      <c r="AF157" s="20"/>
      <c r="AG157" s="29"/>
      <c r="AH157" s="29"/>
      <c r="AI157" s="29"/>
      <c r="AJ157" s="29"/>
      <c r="AK157" s="29"/>
    </row>
    <row r="158" spans="20:37">
      <c r="T158" s="117"/>
      <c r="U158" s="117"/>
      <c r="V158" s="117"/>
      <c r="W158" s="26"/>
      <c r="X158" s="26"/>
      <c r="Y158" s="26"/>
      <c r="Z158" s="26"/>
      <c r="AA158" s="26"/>
      <c r="AB158" s="20"/>
      <c r="AC158" s="20"/>
      <c r="AD158" s="20"/>
      <c r="AE158" s="20"/>
      <c r="AF158" s="20"/>
      <c r="AG158" s="29"/>
      <c r="AH158" s="29"/>
      <c r="AI158" s="29"/>
      <c r="AJ158" s="29"/>
      <c r="AK158" s="29"/>
    </row>
    <row r="159" spans="20:37">
      <c r="T159" s="118"/>
      <c r="U159" s="118"/>
      <c r="V159" s="118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9"/>
      <c r="AH159" s="29"/>
      <c r="AI159" s="29"/>
      <c r="AJ159" s="29"/>
      <c r="AK159" s="29"/>
    </row>
    <row r="160" spans="20:37"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</row>
    <row r="161" spans="20:37"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</row>
    <row r="162" spans="20:37">
      <c r="T162" s="119"/>
      <c r="U162" s="119"/>
      <c r="V162" s="119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9"/>
      <c r="AH162" s="29"/>
      <c r="AI162" s="29"/>
      <c r="AJ162" s="29"/>
      <c r="AK162" s="29"/>
    </row>
    <row r="163" spans="20:37">
      <c r="T163" s="119"/>
      <c r="U163" s="119"/>
      <c r="V163" s="119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9"/>
      <c r="AH163" s="29"/>
      <c r="AI163" s="29"/>
      <c r="AJ163" s="29"/>
      <c r="AK163" s="29"/>
    </row>
    <row r="164" spans="20:37">
      <c r="T164" s="119"/>
      <c r="U164" s="119"/>
      <c r="V164" s="119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9"/>
      <c r="AH164" s="29"/>
      <c r="AI164" s="29"/>
      <c r="AJ164" s="29"/>
      <c r="AK164" s="29"/>
    </row>
    <row r="165" spans="20:37">
      <c r="T165" s="119"/>
      <c r="U165" s="119"/>
      <c r="V165" s="119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9"/>
      <c r="AH165" s="29"/>
      <c r="AI165" s="29"/>
      <c r="AJ165" s="29"/>
      <c r="AK165" s="29"/>
    </row>
    <row r="166" spans="20:37">
      <c r="T166" s="117"/>
      <c r="U166" s="117"/>
      <c r="V166" s="117"/>
      <c r="W166" s="26"/>
      <c r="X166" s="26"/>
      <c r="Y166" s="26"/>
      <c r="Z166" s="26"/>
      <c r="AA166" s="26"/>
      <c r="AB166" s="20"/>
      <c r="AC166" s="20"/>
      <c r="AD166" s="20"/>
      <c r="AE166" s="20"/>
      <c r="AF166" s="20"/>
      <c r="AG166" s="29"/>
      <c r="AH166" s="29"/>
      <c r="AI166" s="29"/>
      <c r="AJ166" s="29"/>
      <c r="AK166" s="29"/>
    </row>
    <row r="167" spans="20:37">
      <c r="T167" s="117"/>
      <c r="U167" s="117"/>
      <c r="V167" s="117"/>
      <c r="W167" s="26"/>
      <c r="X167" s="26"/>
      <c r="Y167" s="26"/>
      <c r="Z167" s="26"/>
      <c r="AA167" s="26"/>
      <c r="AB167" s="20"/>
      <c r="AC167" s="20"/>
      <c r="AD167" s="20"/>
      <c r="AE167" s="20"/>
      <c r="AF167" s="20"/>
      <c r="AG167" s="29"/>
      <c r="AH167" s="29"/>
      <c r="AI167" s="29"/>
      <c r="AJ167" s="29"/>
      <c r="AK167" s="29"/>
    </row>
    <row r="168" spans="20:37">
      <c r="T168" s="117"/>
      <c r="U168" s="117"/>
      <c r="V168" s="117"/>
      <c r="W168" s="26"/>
      <c r="X168" s="26"/>
      <c r="Y168" s="26"/>
      <c r="Z168" s="26"/>
      <c r="AA168" s="26"/>
      <c r="AB168" s="20"/>
      <c r="AC168" s="20"/>
      <c r="AD168" s="20"/>
      <c r="AE168" s="20"/>
      <c r="AF168" s="20"/>
      <c r="AG168" s="29"/>
      <c r="AH168" s="29"/>
      <c r="AI168" s="29"/>
      <c r="AJ168" s="29"/>
      <c r="AK168" s="29"/>
    </row>
    <row r="169" spans="20:37">
      <c r="T169" s="117"/>
      <c r="U169" s="117"/>
      <c r="V169" s="117"/>
      <c r="W169" s="26"/>
      <c r="X169" s="26"/>
      <c r="Y169" s="26"/>
      <c r="Z169" s="26"/>
      <c r="AA169" s="26"/>
      <c r="AB169" s="20"/>
      <c r="AC169" s="20"/>
      <c r="AD169" s="20"/>
      <c r="AE169" s="20"/>
      <c r="AF169" s="20"/>
      <c r="AG169" s="29"/>
      <c r="AH169" s="29"/>
      <c r="AI169" s="29"/>
      <c r="AJ169" s="29"/>
      <c r="AK169" s="29"/>
    </row>
    <row r="170" spans="20:37">
      <c r="T170" s="117"/>
      <c r="U170" s="117"/>
      <c r="V170" s="117"/>
      <c r="W170" s="26"/>
      <c r="X170" s="26"/>
      <c r="Y170" s="26"/>
      <c r="Z170" s="26"/>
      <c r="AA170" s="26"/>
      <c r="AB170" s="20"/>
      <c r="AC170" s="20"/>
      <c r="AD170" s="20"/>
      <c r="AE170" s="20"/>
      <c r="AF170" s="20"/>
      <c r="AG170" s="29"/>
      <c r="AH170" s="29"/>
      <c r="AI170" s="29"/>
      <c r="AJ170" s="29"/>
      <c r="AK170" s="29"/>
    </row>
    <row r="171" spans="20:37">
      <c r="T171" s="118"/>
      <c r="U171" s="118"/>
      <c r="V171" s="118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9"/>
      <c r="AH171" s="29"/>
      <c r="AI171" s="29"/>
      <c r="AJ171" s="29"/>
      <c r="AK171" s="29"/>
    </row>
    <row r="172" spans="20:37"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</row>
    <row r="173" spans="20:37"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</row>
    <row r="174" spans="20:37">
      <c r="T174" s="119"/>
      <c r="U174" s="119"/>
      <c r="V174" s="119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9"/>
    </row>
    <row r="175" spans="20:37">
      <c r="T175" s="119"/>
      <c r="U175" s="119"/>
      <c r="V175" s="119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9"/>
    </row>
    <row r="176" spans="20:37">
      <c r="T176" s="119"/>
      <c r="U176" s="119"/>
      <c r="V176" s="119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9"/>
    </row>
    <row r="177" spans="20:37">
      <c r="T177" s="119"/>
      <c r="U177" s="119"/>
      <c r="V177" s="119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9"/>
    </row>
    <row r="178" spans="20:37">
      <c r="T178" s="117"/>
      <c r="U178" s="117"/>
      <c r="V178" s="117"/>
      <c r="W178" s="26"/>
      <c r="X178" s="26"/>
      <c r="Y178" s="26"/>
      <c r="Z178" s="26"/>
      <c r="AA178" s="26"/>
      <c r="AB178" s="20"/>
      <c r="AC178" s="20"/>
      <c r="AD178" s="20"/>
      <c r="AE178" s="20"/>
      <c r="AF178" s="20"/>
      <c r="AG178" s="20"/>
      <c r="AH178" s="20"/>
      <c r="AI178" s="20"/>
      <c r="AJ178" s="20"/>
      <c r="AK178" s="29"/>
    </row>
    <row r="179" spans="20:37">
      <c r="T179" s="117"/>
      <c r="U179" s="117"/>
      <c r="V179" s="117"/>
      <c r="W179" s="26"/>
      <c r="X179" s="26"/>
      <c r="Y179" s="26"/>
      <c r="Z179" s="26"/>
      <c r="AA179" s="26"/>
      <c r="AB179" s="20"/>
      <c r="AC179" s="20"/>
      <c r="AD179" s="20"/>
      <c r="AE179" s="20"/>
      <c r="AF179" s="20"/>
      <c r="AG179" s="20"/>
      <c r="AH179" s="20"/>
      <c r="AI179" s="20"/>
      <c r="AJ179" s="20"/>
      <c r="AK179" s="29"/>
    </row>
    <row r="180" spans="20:37">
      <c r="T180" s="117"/>
      <c r="U180" s="117"/>
      <c r="V180" s="117"/>
      <c r="W180" s="26"/>
      <c r="X180" s="26"/>
      <c r="Y180" s="26"/>
      <c r="Z180" s="26"/>
      <c r="AA180" s="26"/>
      <c r="AB180" s="20"/>
      <c r="AC180" s="20"/>
      <c r="AD180" s="20"/>
      <c r="AE180" s="20"/>
      <c r="AF180" s="20"/>
      <c r="AG180" s="20"/>
      <c r="AH180" s="20"/>
      <c r="AI180" s="20"/>
      <c r="AJ180" s="20"/>
      <c r="AK180" s="29"/>
    </row>
    <row r="181" spans="20:37">
      <c r="T181" s="117"/>
      <c r="U181" s="117"/>
      <c r="V181" s="117"/>
      <c r="W181" s="26"/>
      <c r="X181" s="26"/>
      <c r="Y181" s="26"/>
      <c r="Z181" s="26"/>
      <c r="AA181" s="26"/>
      <c r="AB181" s="20"/>
      <c r="AC181" s="20"/>
      <c r="AD181" s="20"/>
      <c r="AE181" s="20"/>
      <c r="AF181" s="20"/>
      <c r="AG181" s="20"/>
      <c r="AH181" s="20"/>
      <c r="AI181" s="20"/>
      <c r="AJ181" s="20"/>
      <c r="AK181" s="29"/>
    </row>
    <row r="182" spans="20:37">
      <c r="T182" s="117"/>
      <c r="U182" s="117"/>
      <c r="V182" s="117"/>
      <c r="W182" s="26"/>
      <c r="X182" s="26"/>
      <c r="Y182" s="26"/>
      <c r="Z182" s="26"/>
      <c r="AA182" s="26"/>
      <c r="AB182" s="20"/>
      <c r="AC182" s="20"/>
      <c r="AD182" s="20"/>
      <c r="AE182" s="20"/>
      <c r="AF182" s="20"/>
      <c r="AG182" s="20"/>
      <c r="AH182" s="20"/>
      <c r="AI182" s="20"/>
      <c r="AJ182" s="20"/>
      <c r="AK182" s="29"/>
    </row>
    <row r="183" spans="20:37">
      <c r="T183" s="118"/>
      <c r="U183" s="118"/>
      <c r="V183" s="118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9"/>
    </row>
    <row r="184" spans="20:37"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</row>
    <row r="185" spans="20:37"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</row>
    <row r="186" spans="20:37"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</row>
    <row r="187" spans="20:37"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</row>
    <row r="188" spans="20:37"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</sheetData>
  <sheetProtection password="CE28" sheet="1" objects="1" scenarios="1" selectLockedCells="1" selectUnlockedCells="1"/>
  <mergeCells count="221">
    <mergeCell ref="M22:N22"/>
    <mergeCell ref="J23:K23"/>
    <mergeCell ref="J27:K27"/>
    <mergeCell ref="B34:H34"/>
    <mergeCell ref="J25:K25"/>
    <mergeCell ref="B28:H28"/>
    <mergeCell ref="M36:P36"/>
    <mergeCell ref="M37:P37"/>
    <mergeCell ref="B43:G43"/>
    <mergeCell ref="J37:K37"/>
    <mergeCell ref="J38:K38"/>
    <mergeCell ref="B41:H41"/>
    <mergeCell ref="J41:K41"/>
    <mergeCell ref="T83:V83"/>
    <mergeCell ref="M28:P28"/>
    <mergeCell ref="J28:K28"/>
    <mergeCell ref="M31:P31"/>
    <mergeCell ref="J44:K44"/>
    <mergeCell ref="J43:K43"/>
    <mergeCell ref="A54:K54"/>
    <mergeCell ref="A47:K47"/>
    <mergeCell ref="A49:K49"/>
    <mergeCell ref="A51:K51"/>
    <mergeCell ref="A52:K52"/>
    <mergeCell ref="J40:K40"/>
    <mergeCell ref="M40:P40"/>
    <mergeCell ref="T51:V51"/>
    <mergeCell ref="T67:V67"/>
    <mergeCell ref="B35:H35"/>
    <mergeCell ref="B36:H36"/>
    <mergeCell ref="B37:H37"/>
    <mergeCell ref="B38:H38"/>
    <mergeCell ref="M33:N33"/>
    <mergeCell ref="J31:K31"/>
    <mergeCell ref="J33:K33"/>
    <mergeCell ref="J34:K34"/>
    <mergeCell ref="B42:H42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J12:K12"/>
    <mergeCell ref="J13:K13"/>
    <mergeCell ref="J14:K14"/>
    <mergeCell ref="J11:K11"/>
    <mergeCell ref="F10:G11"/>
    <mergeCell ref="A10:E11"/>
    <mergeCell ref="K7:L7"/>
    <mergeCell ref="T162:V162"/>
    <mergeCell ref="T163:V163"/>
    <mergeCell ref="T164:V164"/>
    <mergeCell ref="T165:V165"/>
    <mergeCell ref="T166:V166"/>
    <mergeCell ref="T167:V167"/>
    <mergeCell ref="T183:V183"/>
    <mergeCell ref="T168:V168"/>
    <mergeCell ref="T169:V169"/>
    <mergeCell ref="T170:V170"/>
    <mergeCell ref="T171:V171"/>
    <mergeCell ref="T174:V174"/>
    <mergeCell ref="T175:V175"/>
    <mergeCell ref="T176:V176"/>
    <mergeCell ref="T177:V177"/>
    <mergeCell ref="T178:V178"/>
    <mergeCell ref="T180:V180"/>
    <mergeCell ref="T181:V181"/>
    <mergeCell ref="T182:V182"/>
    <mergeCell ref="T179:V179"/>
    <mergeCell ref="T157:V157"/>
    <mergeCell ref="T158:V158"/>
    <mergeCell ref="T159:V159"/>
    <mergeCell ref="T155:V155"/>
    <mergeCell ref="T156:V156"/>
    <mergeCell ref="T135:V135"/>
    <mergeCell ref="T138:V138"/>
    <mergeCell ref="T139:V139"/>
    <mergeCell ref="T140:V140"/>
    <mergeCell ref="T141:V141"/>
    <mergeCell ref="T142:V142"/>
    <mergeCell ref="T143:V143"/>
    <mergeCell ref="T144:V144"/>
    <mergeCell ref="T145:V145"/>
    <mergeCell ref="T154:V154"/>
    <mergeCell ref="T146:V146"/>
    <mergeCell ref="T147:V147"/>
    <mergeCell ref="T150:V150"/>
    <mergeCell ref="T151:V151"/>
    <mergeCell ref="T152:V152"/>
    <mergeCell ref="T153:V153"/>
    <mergeCell ref="T64:V64"/>
    <mergeCell ref="T88:V88"/>
    <mergeCell ref="T91:V91"/>
    <mergeCell ref="T132:V132"/>
    <mergeCell ref="T133:V133"/>
    <mergeCell ref="T134:V134"/>
    <mergeCell ref="T112:V112"/>
    <mergeCell ref="T116:V116"/>
    <mergeCell ref="T117:V117"/>
    <mergeCell ref="T119:V119"/>
    <mergeCell ref="T118:V118"/>
    <mergeCell ref="T120:V120"/>
    <mergeCell ref="T121:V121"/>
    <mergeCell ref="T115:V115"/>
    <mergeCell ref="T113:V113"/>
    <mergeCell ref="T114:V114"/>
    <mergeCell ref="T128:V128"/>
    <mergeCell ref="T129:V129"/>
    <mergeCell ref="T130:V130"/>
    <mergeCell ref="T131:V131"/>
    <mergeCell ref="T126:V126"/>
    <mergeCell ref="T127:V127"/>
    <mergeCell ref="T75:V75"/>
    <mergeCell ref="T76:V76"/>
    <mergeCell ref="T62:V62"/>
    <mergeCell ref="Q20:Q21"/>
    <mergeCell ref="R20:R21"/>
    <mergeCell ref="S20:S21"/>
    <mergeCell ref="T48:V48"/>
    <mergeCell ref="T49:V49"/>
    <mergeCell ref="T50:V50"/>
    <mergeCell ref="T47:V47"/>
    <mergeCell ref="T63:V63"/>
    <mergeCell ref="T56:V56"/>
    <mergeCell ref="T57:V57"/>
    <mergeCell ref="T58:V58"/>
    <mergeCell ref="T59:V59"/>
    <mergeCell ref="T60:V60"/>
    <mergeCell ref="T61:V61"/>
    <mergeCell ref="T52:V52"/>
    <mergeCell ref="T55:V55"/>
    <mergeCell ref="N45:S45"/>
    <mergeCell ref="P20:P21"/>
    <mergeCell ref="O20:O21"/>
    <mergeCell ref="M42:P42"/>
    <mergeCell ref="M39:P39"/>
    <mergeCell ref="M43:P43"/>
    <mergeCell ref="M34:P34"/>
    <mergeCell ref="T99:V99"/>
    <mergeCell ref="T100:V100"/>
    <mergeCell ref="T95:V95"/>
    <mergeCell ref="T96:V96"/>
    <mergeCell ref="T97:V97"/>
    <mergeCell ref="T98:V98"/>
    <mergeCell ref="T87:V87"/>
    <mergeCell ref="T68:V68"/>
    <mergeCell ref="T69:V69"/>
    <mergeCell ref="T70:V70"/>
    <mergeCell ref="T93:V93"/>
    <mergeCell ref="T94:V94"/>
    <mergeCell ref="T71:V71"/>
    <mergeCell ref="T72:V72"/>
    <mergeCell ref="T73:V73"/>
    <mergeCell ref="T74:V74"/>
    <mergeCell ref="T92:V92"/>
    <mergeCell ref="T84:V84"/>
    <mergeCell ref="T85:V85"/>
    <mergeCell ref="T86:V86"/>
    <mergeCell ref="T79:V79"/>
    <mergeCell ref="T80:V80"/>
    <mergeCell ref="T81:V81"/>
    <mergeCell ref="T82:V82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J39:K39"/>
    <mergeCell ref="J35:K35"/>
    <mergeCell ref="J36:K36"/>
    <mergeCell ref="M29:P29"/>
    <mergeCell ref="M30:P30"/>
    <mergeCell ref="B32:G32"/>
    <mergeCell ref="O25:P25"/>
    <mergeCell ref="B29:G29"/>
    <mergeCell ref="I10:Z10"/>
    <mergeCell ref="A46:Z46"/>
    <mergeCell ref="M19:N19"/>
    <mergeCell ref="B27:H27"/>
    <mergeCell ref="F15:G16"/>
    <mergeCell ref="M12:P12"/>
    <mergeCell ref="M13:P13"/>
    <mergeCell ref="A18:A21"/>
    <mergeCell ref="W33:X33"/>
    <mergeCell ref="T33:U33"/>
    <mergeCell ref="M32:P32"/>
    <mergeCell ref="J32:K32"/>
    <mergeCell ref="J29:K29"/>
    <mergeCell ref="O19:P19"/>
    <mergeCell ref="M20:N21"/>
    <mergeCell ref="B40:H40"/>
    <mergeCell ref="B44:H44"/>
    <mergeCell ref="J42:K42"/>
    <mergeCell ref="O33:P33"/>
    <mergeCell ref="B30:G30"/>
    <mergeCell ref="O22:P22"/>
    <mergeCell ref="O38:P38"/>
    <mergeCell ref="M35:P35"/>
    <mergeCell ref="J30:K30"/>
  </mergeCells>
  <printOptions horizontalCentered="1"/>
  <pageMargins left="0" right="0" top="0.39370078740157483" bottom="1.1811023622047245" header="0.31496062992125984" footer="0.31496062992125984"/>
  <pageSetup paperSize="9" scale="9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с мусоропроводом</vt:lpstr>
      <vt:lpstr>'5 этажные с мусоропроводом'!Область_печати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2012-03-06T02:58:08Z</dcterms:modified>
</cp:coreProperties>
</file>