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мусоропроводом'!$A$1:$Z$61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I14"/>
  <c r="T13"/>
  <c r="T12"/>
  <c r="J14"/>
  <c r="J13"/>
  <c r="T44"/>
  <c r="U44"/>
  <c r="J51"/>
  <c r="X35"/>
  <c r="W35"/>
  <c r="X34"/>
  <c r="W34"/>
  <c r="I52"/>
  <c r="L14"/>
  <c r="I13"/>
  <c r="M20"/>
  <c r="J52"/>
  <c r="J40"/>
  <c r="L13"/>
  <c r="Q41"/>
  <c r="R25"/>
  <c r="F15" l="1"/>
  <c r="J25"/>
  <c r="W36"/>
  <c r="I51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54" s="1"/>
  <c r="I24"/>
  <c r="I23" s="1"/>
  <c r="M19" s="1"/>
  <c r="I54" l="1"/>
  <c r="P20"/>
</calcChain>
</file>

<file path=xl/sharedStrings.xml><?xml version="1.0" encoding="utf-8"?>
<sst xmlns="http://schemas.openxmlformats.org/spreadsheetml/2006/main" count="89" uniqueCount="87">
  <si>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</si>
  <si>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</si>
  <si>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</si>
  <si>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</si>
  <si>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</si>
  <si>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</si>
  <si>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</si>
  <si>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</si>
  <si>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</si>
  <si>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</si>
  <si>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</si>
  <si>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</si>
  <si>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</si>
  <si>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</si>
  <si>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</si>
  <si>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</si>
  <si>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</si>
  <si>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</si>
  <si>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</si>
  <si>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</si>
  <si>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</si>
  <si>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</si>
  <si>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</si>
  <si>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</si>
  <si>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</si>
  <si>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</si>
  <si>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</si>
  <si>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</si>
  <si>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</si>
  <si>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</si>
  <si>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</si>
  <si>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</si>
  <si>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</si>
  <si>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</si>
  <si>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</si>
  <si>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</si>
  <si>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</si>
  <si>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</si>
  <si>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</si>
  <si>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</si>
  <si>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</si>
  <si>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</si>
  <si>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</si>
  <si>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</si>
  <si>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</si>
  <si>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</si>
  <si>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</si>
  <si>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</si>
  <si>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</si>
  <si>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</si>
  <si>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</si>
  <si>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</si>
  <si>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</si>
  <si>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</si>
  <si>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</si>
  <si>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</si>
  <si>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</si>
  <si>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</si>
  <si>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</si>
  <si>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№1/11</t>
    </r>
  </si>
  <si>
    <t>Монтаж труб ПП в мусорокамерах -21,0м.</t>
  </si>
  <si>
    <t>Штукатурка стен в подвале - 64,0 м2</t>
  </si>
  <si>
    <t>Замена труб ХВС - 12,0м.</t>
  </si>
  <si>
    <t>Ремонт входных групп- 520,0 м2</t>
  </si>
  <si>
    <t>Ремонт плит парапетных -212,0шт.</t>
  </si>
  <si>
    <t>Установка регистра - 1,6м.</t>
  </si>
  <si>
    <t>Освещение входов и мусокамер - 22 шт.</t>
  </si>
  <si>
    <t>Спиливание деревьев - 3ед.</t>
  </si>
  <si>
    <t>Ремонт швов - 43,0 м.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</si>
  <si>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</si>
  <si>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</si>
  <si>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</si>
  <si>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</si>
  <si>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</si>
  <si>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</si>
  <si>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</si>
  <si>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</si>
  <si>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</si>
  <si>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</si>
  <si>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Утепление стен - кв. №45, 270, 271  -33,2 м2.</t>
  </si>
  <si>
    <t>7.1</t>
  </si>
  <si>
    <t>Ремонт подъездов - 21, 22 под.</t>
  </si>
  <si>
    <t>Зам. директора по экономике                                                                     А.Ф. Тимиргалиева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</si>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</sst>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8" borderId="1" xfId="0" applyFill="1" applyBorder="1"/>
    <xf numFmtId="165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"/>
  <sheetViews>
    <sheetView tabSelected="1" view="pageBreakPreview" zoomScale="85" zoomScaleNormal="55" zoomScaleSheetLayoutView="85" workbookViewId="0">
      <selection activeCell="Z16" sqref="Z16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26" ht="13.5" customHeight="1">
      <c r="A2" s="156" t="s">
        <v>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26" ht="8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17" t="s">
        <v>15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41"/>
    </row>
    <row r="5" spans="1:26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 ht="10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26">
      <c r="A7" s="119" t="s">
        <v>11</v>
      </c>
      <c r="B7" s="119"/>
      <c r="C7" s="119"/>
      <c r="D7" s="119"/>
      <c r="E7" s="32">
        <v>16085.1</v>
      </c>
      <c r="F7" s="2" t="s">
        <v>12</v>
      </c>
      <c r="G7" s="3"/>
      <c r="H7" s="3"/>
      <c r="I7" s="21" t="s">
        <v>13</v>
      </c>
      <c r="J7" s="42">
        <v>348</v>
      </c>
      <c r="K7" s="138" t="s">
        <v>14</v>
      </c>
      <c r="L7" s="138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32"/>
      <c r="B10" s="133"/>
      <c r="C10" s="133"/>
      <c r="D10" s="133"/>
      <c r="E10" s="134"/>
      <c r="F10" s="128" t="s">
        <v>36</v>
      </c>
      <c r="G10" s="129"/>
      <c r="H10" s="21"/>
      <c r="I10" s="143" t="s">
        <v>52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25.5" customHeight="1">
      <c r="A11" s="135"/>
      <c r="B11" s="136"/>
      <c r="C11" s="136"/>
      <c r="D11" s="136"/>
      <c r="E11" s="137"/>
      <c r="F11" s="130"/>
      <c r="G11" s="131"/>
      <c r="H11" s="15"/>
      <c r="I11" s="75" t="s">
        <v>53</v>
      </c>
      <c r="J11" s="127" t="s">
        <v>28</v>
      </c>
      <c r="K11" s="127"/>
      <c r="L11" s="75" t="s">
        <v>20</v>
      </c>
      <c r="Z11" s="76" t="s">
        <v>18</v>
      </c>
    </row>
    <row r="12" spans="1:26" ht="27.75" customHeight="1">
      <c r="A12" s="122" t="s">
        <v>83</v>
      </c>
      <c r="B12" s="123"/>
      <c r="C12" s="123"/>
      <c r="D12" s="123"/>
      <c r="E12" s="124"/>
      <c r="F12" s="120">
        <v>933236.51</v>
      </c>
      <c r="G12" s="121"/>
      <c r="H12" s="15"/>
      <c r="I12" s="43"/>
      <c r="J12" s="148"/>
      <c r="K12" s="148"/>
      <c r="L12" s="43"/>
      <c r="M12" s="146"/>
      <c r="N12" s="146"/>
      <c r="O12" s="146"/>
      <c r="P12" s="146"/>
      <c r="Q12" s="50"/>
      <c r="R12" s="1"/>
      <c r="T12" s="45">
        <f>2075311.28+446496.45</f>
        <v>2521807.73</v>
      </c>
      <c r="Z12" s="73"/>
    </row>
    <row r="13" spans="1:26" ht="15" customHeight="1">
      <c r="A13" s="122" t="s">
        <v>21</v>
      </c>
      <c r="B13" s="123"/>
      <c r="C13" s="123"/>
      <c r="D13" s="123"/>
      <c r="E13" s="124"/>
      <c r="F13" s="120">
        <f>I13+J13+L13+Z13</f>
        <v>8359765.4300000006</v>
      </c>
      <c r="G13" s="121"/>
      <c r="H13" s="15"/>
      <c r="I13" s="44">
        <f>I23+I31+I32+I33+I40</f>
        <v>2534875.3200000008</v>
      </c>
      <c r="J13" s="149">
        <f>T44</f>
        <v>5241463.3100000005</v>
      </c>
      <c r="K13" s="143"/>
      <c r="L13" s="44">
        <f>I52</f>
        <v>560926.80000000005</v>
      </c>
      <c r="M13" s="147"/>
      <c r="N13" s="147"/>
      <c r="O13" s="147"/>
      <c r="P13" s="147"/>
      <c r="Q13" s="50"/>
      <c r="R13" s="1"/>
      <c r="T13" s="72">
        <f>T12*R40/100</f>
        <v>326619.67587349401</v>
      </c>
      <c r="Z13" s="74">
        <f>I51</f>
        <v>22500</v>
      </c>
    </row>
    <row r="14" spans="1:26" ht="14.25" customHeight="1">
      <c r="A14" s="122" t="s">
        <v>84</v>
      </c>
      <c r="B14" s="123"/>
      <c r="C14" s="123"/>
      <c r="D14" s="123"/>
      <c r="E14" s="124"/>
      <c r="F14" s="120">
        <f>I14+J14+L14+Z14</f>
        <v>8354161.3009337354</v>
      </c>
      <c r="G14" s="121"/>
      <c r="H14" s="15"/>
      <c r="I14" s="44">
        <f>J23+J31+J32+J33+T13</f>
        <v>2533182.8309337357</v>
      </c>
      <c r="J14" s="149">
        <f>U44</f>
        <v>5262919.26</v>
      </c>
      <c r="K14" s="143"/>
      <c r="L14" s="44">
        <f>96608.56+438950.65</f>
        <v>535559.21</v>
      </c>
      <c r="M14" s="147"/>
      <c r="N14" s="147"/>
      <c r="O14" s="147"/>
      <c r="P14" s="147"/>
      <c r="Q14" s="50"/>
      <c r="R14" s="1"/>
      <c r="S14" s="31"/>
      <c r="Z14" s="74">
        <f>Z13</f>
        <v>22500</v>
      </c>
    </row>
    <row r="15" spans="1:26" ht="8.25" customHeight="1">
      <c r="A15" s="158" t="s">
        <v>85</v>
      </c>
      <c r="B15" s="159"/>
      <c r="C15" s="159"/>
      <c r="D15" s="159"/>
      <c r="E15" s="160"/>
      <c r="F15" s="139">
        <f>F12+F13-F14</f>
        <v>938840.6390662659</v>
      </c>
      <c r="G15" s="140"/>
      <c r="H15" s="15"/>
      <c r="M15" s="147"/>
      <c r="N15" s="147"/>
      <c r="O15" s="147"/>
      <c r="P15" s="147"/>
      <c r="Q15" s="51"/>
      <c r="R15" s="1"/>
    </row>
    <row r="16" spans="1:26" ht="21.75" customHeight="1">
      <c r="A16" s="161"/>
      <c r="B16" s="162"/>
      <c r="C16" s="162"/>
      <c r="D16" s="162"/>
      <c r="E16" s="163"/>
      <c r="F16" s="141"/>
      <c r="G16" s="142"/>
      <c r="H16" s="15"/>
      <c r="I16" s="24"/>
      <c r="J16" s="15"/>
      <c r="K16" s="15"/>
      <c r="L16" s="1"/>
    </row>
    <row r="17" spans="1:19" ht="8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16" t="s">
        <v>0</v>
      </c>
      <c r="B18" s="118" t="s">
        <v>1</v>
      </c>
      <c r="C18" s="118"/>
      <c r="D18" s="118"/>
      <c r="E18" s="118"/>
      <c r="F18" s="118"/>
      <c r="G18" s="118"/>
      <c r="H18" s="118"/>
      <c r="I18" s="125" t="s">
        <v>37</v>
      </c>
      <c r="J18" s="125"/>
      <c r="K18" s="125"/>
      <c r="L18" s="16"/>
      <c r="M18" s="170"/>
      <c r="N18" s="171"/>
      <c r="O18" s="172"/>
      <c r="P18" s="173"/>
    </row>
    <row r="19" spans="1:19" ht="12" customHeight="1">
      <c r="A19" s="116"/>
      <c r="B19" s="118"/>
      <c r="C19" s="118"/>
      <c r="D19" s="118"/>
      <c r="E19" s="118"/>
      <c r="F19" s="118"/>
      <c r="G19" s="118"/>
      <c r="H19" s="118"/>
      <c r="I19" s="116" t="s">
        <v>40</v>
      </c>
      <c r="J19" s="116" t="s">
        <v>38</v>
      </c>
      <c r="K19" s="116"/>
      <c r="L19" s="16"/>
      <c r="M19" s="150">
        <f>I23+I31+I32+I33+I40</f>
        <v>2534875.3200000008</v>
      </c>
      <c r="N19" s="151"/>
      <c r="O19" s="153"/>
      <c r="P19" s="153"/>
    </row>
    <row r="20" spans="1:19" ht="8.25" customHeight="1">
      <c r="A20" s="116"/>
      <c r="B20" s="118"/>
      <c r="C20" s="118"/>
      <c r="D20" s="118"/>
      <c r="E20" s="118"/>
      <c r="F20" s="118"/>
      <c r="G20" s="118"/>
      <c r="H20" s="118"/>
      <c r="I20" s="116"/>
      <c r="J20" s="116"/>
      <c r="K20" s="116"/>
      <c r="L20" s="16"/>
      <c r="M20" s="110">
        <f>2112396.1+422479.22</f>
        <v>2534875.3200000003</v>
      </c>
      <c r="N20" s="110"/>
      <c r="O20" s="115"/>
      <c r="P20" s="114">
        <f>M20-M19</f>
        <v>0</v>
      </c>
      <c r="Q20" s="144" t="s">
        <v>54</v>
      </c>
      <c r="R20" s="144" t="s">
        <v>55</v>
      </c>
      <c r="S20" s="145"/>
    </row>
    <row r="21" spans="1:19" ht="12.75" customHeight="1">
      <c r="A21" s="116"/>
      <c r="B21" s="118"/>
      <c r="C21" s="118"/>
      <c r="D21" s="118"/>
      <c r="E21" s="118"/>
      <c r="F21" s="118"/>
      <c r="G21" s="118"/>
      <c r="H21" s="118"/>
      <c r="I21" s="116"/>
      <c r="J21" s="116"/>
      <c r="K21" s="116"/>
      <c r="L21" s="16"/>
      <c r="M21" s="110"/>
      <c r="N21" s="110"/>
      <c r="O21" s="115"/>
      <c r="P21" s="115"/>
      <c r="Q21" s="144"/>
      <c r="R21" s="144"/>
      <c r="S21" s="145"/>
    </row>
    <row r="22" spans="1:19" ht="19.5" customHeight="1">
      <c r="A22" s="126" t="s">
        <v>16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7"/>
      <c r="M22" s="111"/>
      <c r="N22" s="112"/>
      <c r="O22" s="152"/>
      <c r="P22" s="152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64" t="s">
        <v>10</v>
      </c>
      <c r="C23" s="165"/>
      <c r="D23" s="165"/>
      <c r="E23" s="165"/>
      <c r="F23" s="165"/>
      <c r="G23" s="165"/>
      <c r="H23" s="166"/>
      <c r="I23" s="11">
        <f>I24+I25+I26+I27+I28+I29+I30</f>
        <v>931490.32843373506</v>
      </c>
      <c r="J23" s="93">
        <f>J24+J25+J26+J27+J28+J29+J30</f>
        <v>931490.32843373506</v>
      </c>
      <c r="K23" s="94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67" t="s">
        <v>22</v>
      </c>
      <c r="C24" s="168"/>
      <c r="D24" s="168"/>
      <c r="E24" s="168"/>
      <c r="F24" s="168"/>
      <c r="G24" s="168"/>
      <c r="H24" s="169"/>
      <c r="I24" s="12">
        <f t="shared" ref="I24:I39" si="0">J24</f>
        <v>332129.74825301213</v>
      </c>
      <c r="J24" s="97">
        <f>M20*R24/100</f>
        <v>332129.74825301213</v>
      </c>
      <c r="K24" s="98"/>
      <c r="L24" s="20"/>
      <c r="M24" s="106">
        <v>1.74</v>
      </c>
      <c r="N24" s="107"/>
      <c r="O24" s="107"/>
      <c r="P24" s="107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67" t="s">
        <v>7</v>
      </c>
      <c r="C25" s="168"/>
      <c r="D25" s="168"/>
      <c r="E25" s="168"/>
      <c r="F25" s="168"/>
      <c r="G25" s="168"/>
      <c r="H25" s="169"/>
      <c r="I25" s="12">
        <f t="shared" si="0"/>
        <v>202331.91560240969</v>
      </c>
      <c r="J25" s="97">
        <f>M20*R25/100</f>
        <v>202331.91560240969</v>
      </c>
      <c r="K25" s="98"/>
      <c r="L25" s="20"/>
      <c r="M25" s="37"/>
      <c r="N25" s="37">
        <v>1.06</v>
      </c>
      <c r="O25" s="106">
        <v>0.56000000000000005</v>
      </c>
      <c r="P25" s="107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99" t="s">
        <v>23</v>
      </c>
      <c r="C26" s="100"/>
      <c r="D26" s="100"/>
      <c r="E26" s="100"/>
      <c r="F26" s="100"/>
      <c r="G26" s="100"/>
      <c r="H26" s="101"/>
      <c r="I26" s="12">
        <f t="shared" si="0"/>
        <v>0</v>
      </c>
      <c r="J26" s="104">
        <v>0</v>
      </c>
      <c r="K26" s="105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99" t="s">
        <v>8</v>
      </c>
      <c r="C27" s="100"/>
      <c r="D27" s="100"/>
      <c r="E27" s="100"/>
      <c r="F27" s="100"/>
      <c r="G27" s="100"/>
      <c r="H27" s="101"/>
      <c r="I27" s="12">
        <f t="shared" si="0"/>
        <v>194696.74897590364</v>
      </c>
      <c r="J27" s="104">
        <f>M20*R27/100</f>
        <v>194696.74897590364</v>
      </c>
      <c r="K27" s="105"/>
      <c r="L27" s="18"/>
      <c r="M27" s="106">
        <v>1.02</v>
      </c>
      <c r="N27" s="107"/>
      <c r="O27" s="107"/>
      <c r="P27" s="107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99" t="s">
        <v>45</v>
      </c>
      <c r="C28" s="100"/>
      <c r="D28" s="100"/>
      <c r="E28" s="100"/>
      <c r="F28" s="100"/>
      <c r="G28" s="100"/>
      <c r="H28" s="101"/>
      <c r="I28" s="35">
        <f t="shared" si="0"/>
        <v>24814.291536144581</v>
      </c>
      <c r="J28" s="104">
        <f>R28*M20/100</f>
        <v>24814.291536144581</v>
      </c>
      <c r="K28" s="105"/>
      <c r="L28" s="18"/>
      <c r="M28" s="106">
        <v>0.13</v>
      </c>
      <c r="N28" s="107"/>
      <c r="O28" s="107"/>
      <c r="P28" s="107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99" t="s">
        <v>46</v>
      </c>
      <c r="C29" s="100"/>
      <c r="D29" s="100"/>
      <c r="E29" s="100"/>
      <c r="F29" s="100"/>
      <c r="G29" s="100"/>
      <c r="H29" s="34"/>
      <c r="I29" s="35">
        <f t="shared" si="0"/>
        <v>143159.37424698798</v>
      </c>
      <c r="J29" s="104">
        <f>R29*M20/100</f>
        <v>143159.37424698798</v>
      </c>
      <c r="K29" s="105"/>
      <c r="L29" s="18"/>
      <c r="M29" s="106">
        <v>0.75</v>
      </c>
      <c r="N29" s="107"/>
      <c r="O29" s="107"/>
      <c r="P29" s="107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99" t="s">
        <v>47</v>
      </c>
      <c r="C30" s="100"/>
      <c r="D30" s="100"/>
      <c r="E30" s="100"/>
      <c r="F30" s="100"/>
      <c r="G30" s="100"/>
      <c r="H30" s="34"/>
      <c r="I30" s="35">
        <f t="shared" si="0"/>
        <v>34358.249819277109</v>
      </c>
      <c r="J30" s="104">
        <f>M20*R30/100</f>
        <v>34358.249819277109</v>
      </c>
      <c r="K30" s="105"/>
      <c r="L30" s="18"/>
      <c r="M30" s="106">
        <v>0.18</v>
      </c>
      <c r="N30" s="107"/>
      <c r="O30" s="107"/>
      <c r="P30" s="107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84" t="s">
        <v>19</v>
      </c>
      <c r="C31" s="85"/>
      <c r="D31" s="85"/>
      <c r="E31" s="85"/>
      <c r="F31" s="85"/>
      <c r="G31" s="85"/>
      <c r="H31" s="86"/>
      <c r="I31" s="11">
        <f t="shared" si="0"/>
        <v>263413.2486144579</v>
      </c>
      <c r="J31" s="93">
        <f>M20*R31/100</f>
        <v>263413.2486144579</v>
      </c>
      <c r="K31" s="94"/>
      <c r="L31" s="19"/>
      <c r="M31" s="106">
        <v>1.38</v>
      </c>
      <c r="N31" s="107"/>
      <c r="O31" s="107"/>
      <c r="P31" s="107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84" t="s">
        <v>48</v>
      </c>
      <c r="C32" s="85"/>
      <c r="D32" s="85"/>
      <c r="E32" s="85"/>
      <c r="F32" s="85"/>
      <c r="G32" s="85"/>
      <c r="H32" s="33"/>
      <c r="I32" s="11">
        <f t="shared" si="0"/>
        <v>175608.83240963856</v>
      </c>
      <c r="J32" s="93">
        <f>M20*R32/100</f>
        <v>175608.83240963856</v>
      </c>
      <c r="K32" s="94"/>
      <c r="L32" s="19"/>
      <c r="M32" s="106">
        <v>0.92</v>
      </c>
      <c r="N32" s="107"/>
      <c r="O32" s="107"/>
      <c r="P32" s="107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87" t="s">
        <v>29</v>
      </c>
      <c r="C33" s="88"/>
      <c r="D33" s="88"/>
      <c r="E33" s="88"/>
      <c r="F33" s="88"/>
      <c r="G33" s="88"/>
      <c r="H33" s="89"/>
      <c r="I33" s="11">
        <f t="shared" si="0"/>
        <v>836050.74560240982</v>
      </c>
      <c r="J33" s="93">
        <f>J34+J35+J36+J37+J38+J39</f>
        <v>836050.74560240982</v>
      </c>
      <c r="K33" s="94"/>
      <c r="L33" s="19"/>
      <c r="M33" s="106">
        <v>4.38</v>
      </c>
      <c r="N33" s="113"/>
      <c r="O33" s="106">
        <v>5.72</v>
      </c>
      <c r="P33" s="107"/>
      <c r="Q33" s="54"/>
      <c r="R33" s="53"/>
      <c r="S33" s="31"/>
      <c r="T33" s="144" t="s">
        <v>56</v>
      </c>
      <c r="U33" s="144"/>
      <c r="W33" s="154" t="s">
        <v>57</v>
      </c>
      <c r="X33" s="155"/>
    </row>
    <row r="34" spans="1:24" ht="15" customHeight="1">
      <c r="A34" s="5" t="s">
        <v>25</v>
      </c>
      <c r="B34" s="99" t="s">
        <v>30</v>
      </c>
      <c r="C34" s="100"/>
      <c r="D34" s="100"/>
      <c r="E34" s="100"/>
      <c r="F34" s="100"/>
      <c r="G34" s="100"/>
      <c r="H34" s="101"/>
      <c r="I34" s="12">
        <f t="shared" si="0"/>
        <v>124071.4576807229</v>
      </c>
      <c r="J34" s="97">
        <f>M20*R34/100</f>
        <v>124071.4576807229</v>
      </c>
      <c r="K34" s="98"/>
      <c r="L34" s="20"/>
      <c r="M34" s="106">
        <v>0.65</v>
      </c>
      <c r="N34" s="107"/>
      <c r="O34" s="107"/>
      <c r="P34" s="107"/>
      <c r="Q34" s="53">
        <v>0.65</v>
      </c>
      <c r="R34" s="53">
        <f>Q34*R22/Q22</f>
        <v>4.8945783132530121</v>
      </c>
      <c r="S34" s="31"/>
      <c r="T34" s="45">
        <v>1933196.5</v>
      </c>
      <c r="U34" s="45">
        <v>1867901.9</v>
      </c>
      <c r="W34" s="45">
        <f>1500+17250</f>
        <v>18750</v>
      </c>
      <c r="X34" s="45">
        <f>1667.52+17120.83</f>
        <v>18788.350000000002</v>
      </c>
    </row>
    <row r="35" spans="1:24" ht="13.5" customHeight="1">
      <c r="A35" s="5" t="s">
        <v>41</v>
      </c>
      <c r="B35" s="99" t="s">
        <v>31</v>
      </c>
      <c r="C35" s="100"/>
      <c r="D35" s="100"/>
      <c r="E35" s="100"/>
      <c r="F35" s="100"/>
      <c r="G35" s="100"/>
      <c r="H35" s="101"/>
      <c r="I35" s="12">
        <f t="shared" si="0"/>
        <v>146976.95756024099</v>
      </c>
      <c r="J35" s="97">
        <f>M20*R35/100</f>
        <v>146976.95756024099</v>
      </c>
      <c r="K35" s="98"/>
      <c r="L35" s="20"/>
      <c r="M35" s="106">
        <v>0.77</v>
      </c>
      <c r="N35" s="107"/>
      <c r="O35" s="107"/>
      <c r="P35" s="107"/>
      <c r="Q35" s="53">
        <v>0.77</v>
      </c>
      <c r="R35" s="53">
        <f>Q35*R22/Q22</f>
        <v>5.7981927710843379</v>
      </c>
      <c r="S35" s="31"/>
      <c r="T35" s="45">
        <v>642249.64</v>
      </c>
      <c r="U35" s="45">
        <v>619300.75</v>
      </c>
      <c r="W35" s="45">
        <f>300+3450</f>
        <v>3750</v>
      </c>
      <c r="X35" s="45">
        <f>293.23+4387.87</f>
        <v>4681.1000000000004</v>
      </c>
    </row>
    <row r="36" spans="1:24" ht="17.25" customHeight="1">
      <c r="A36" s="5" t="s">
        <v>42</v>
      </c>
      <c r="B36" s="99" t="s">
        <v>32</v>
      </c>
      <c r="C36" s="100"/>
      <c r="D36" s="100"/>
      <c r="E36" s="100"/>
      <c r="F36" s="100"/>
      <c r="G36" s="100"/>
      <c r="H36" s="101"/>
      <c r="I36" s="12">
        <f t="shared" si="0"/>
        <v>127889.04099397593</v>
      </c>
      <c r="J36" s="97">
        <f>M20*R36/100</f>
        <v>127889.04099397593</v>
      </c>
      <c r="K36" s="98"/>
      <c r="L36" s="20"/>
      <c r="M36" s="106">
        <v>0.67</v>
      </c>
      <c r="N36" s="107"/>
      <c r="O36" s="107"/>
      <c r="P36" s="107"/>
      <c r="Q36" s="53">
        <v>0.67</v>
      </c>
      <c r="R36" s="53">
        <f>Q36*R22/Q22</f>
        <v>5.0451807228915664</v>
      </c>
      <c r="S36" s="31"/>
      <c r="T36" s="45">
        <v>350235.15</v>
      </c>
      <c r="U36" s="45">
        <v>357605.75</v>
      </c>
      <c r="W36" s="49">
        <f>SUM(W34:W35)</f>
        <v>22500</v>
      </c>
      <c r="X36" s="49">
        <f>SUM(X34:X35)</f>
        <v>23469.450000000004</v>
      </c>
    </row>
    <row r="37" spans="1:24" ht="17.25" customHeight="1">
      <c r="A37" s="5" t="s">
        <v>49</v>
      </c>
      <c r="B37" s="99" t="s">
        <v>33</v>
      </c>
      <c r="C37" s="100"/>
      <c r="D37" s="100"/>
      <c r="E37" s="100"/>
      <c r="F37" s="100"/>
      <c r="G37" s="100"/>
      <c r="H37" s="101"/>
      <c r="I37" s="12">
        <f t="shared" si="0"/>
        <v>85895.624548192791</v>
      </c>
      <c r="J37" s="97">
        <f>M20*R37/100</f>
        <v>85895.624548192791</v>
      </c>
      <c r="K37" s="98"/>
      <c r="L37" s="20"/>
      <c r="M37" s="106">
        <v>0.45</v>
      </c>
      <c r="N37" s="107"/>
      <c r="O37" s="107"/>
      <c r="P37" s="107"/>
      <c r="Q37" s="53">
        <v>0.45</v>
      </c>
      <c r="R37" s="53">
        <f>Q37*R22/Q22</f>
        <v>3.3885542168674698</v>
      </c>
      <c r="S37" s="31"/>
      <c r="T37" s="46">
        <v>644066.15</v>
      </c>
      <c r="U37" s="45">
        <v>632976.56000000006</v>
      </c>
    </row>
    <row r="38" spans="1:24" ht="15" customHeight="1">
      <c r="A38" s="5" t="s">
        <v>50</v>
      </c>
      <c r="B38" s="99" t="s">
        <v>34</v>
      </c>
      <c r="C38" s="100"/>
      <c r="D38" s="100"/>
      <c r="E38" s="100"/>
      <c r="F38" s="100"/>
      <c r="G38" s="100"/>
      <c r="H38" s="101"/>
      <c r="I38" s="12">
        <f t="shared" si="0"/>
        <v>0</v>
      </c>
      <c r="J38" s="104">
        <v>0</v>
      </c>
      <c r="K38" s="105"/>
      <c r="L38" s="18"/>
      <c r="M38" s="36"/>
      <c r="N38" s="36"/>
      <c r="O38" s="106">
        <v>1.34</v>
      </c>
      <c r="P38" s="107"/>
      <c r="Q38" s="53"/>
      <c r="R38" s="53"/>
      <c r="S38" s="31"/>
      <c r="T38" s="45">
        <v>704535.02</v>
      </c>
      <c r="U38" s="45">
        <v>685488.42</v>
      </c>
    </row>
    <row r="39" spans="1:24" ht="17.25" customHeight="1">
      <c r="A39" s="5" t="s">
        <v>51</v>
      </c>
      <c r="B39" s="99" t="s">
        <v>24</v>
      </c>
      <c r="C39" s="100"/>
      <c r="D39" s="100"/>
      <c r="E39" s="100"/>
      <c r="F39" s="100"/>
      <c r="G39" s="100"/>
      <c r="H39" s="101"/>
      <c r="I39" s="12">
        <f t="shared" si="0"/>
        <v>351217.66481927712</v>
      </c>
      <c r="J39" s="97">
        <f>M20*R39/100</f>
        <v>351217.66481927712</v>
      </c>
      <c r="K39" s="98"/>
      <c r="L39" s="20"/>
      <c r="M39" s="106">
        <v>1.84</v>
      </c>
      <c r="N39" s="107"/>
      <c r="O39" s="107"/>
      <c r="P39" s="107"/>
      <c r="Q39" s="56">
        <v>1.84</v>
      </c>
      <c r="R39" s="56">
        <f>Q39*R22/Q22</f>
        <v>13.855421686746988</v>
      </c>
      <c r="S39" s="31"/>
      <c r="T39" s="69">
        <v>429797.06</v>
      </c>
      <c r="U39" s="69">
        <v>490978.54</v>
      </c>
    </row>
    <row r="40" spans="1:24" ht="15" customHeight="1">
      <c r="A40" s="4">
        <v>5</v>
      </c>
      <c r="B40" s="87" t="s">
        <v>9</v>
      </c>
      <c r="C40" s="88"/>
      <c r="D40" s="88"/>
      <c r="E40" s="88"/>
      <c r="F40" s="88"/>
      <c r="G40" s="88"/>
      <c r="H40" s="89"/>
      <c r="I40" s="11">
        <f>M20*R40/100</f>
        <v>328312.16493975912</v>
      </c>
      <c r="J40" s="93">
        <f>J41+J42+J43+J44+J45+J46+J47+J48+J49+J50</f>
        <v>653203.86</v>
      </c>
      <c r="K40" s="94"/>
      <c r="L40" s="19"/>
      <c r="M40" s="106">
        <v>1.72</v>
      </c>
      <c r="N40" s="107"/>
      <c r="O40" s="107"/>
      <c r="P40" s="107"/>
      <c r="Q40" s="53">
        <v>1.72</v>
      </c>
      <c r="R40" s="53">
        <f>Q40*R22/Q22</f>
        <v>12.951807228915664</v>
      </c>
      <c r="S40" s="31"/>
      <c r="T40" s="70">
        <v>166733.15</v>
      </c>
      <c r="U40" s="70">
        <v>188871.54</v>
      </c>
    </row>
    <row r="41" spans="1:24" ht="15" customHeight="1">
      <c r="A41" s="5" t="s">
        <v>69</v>
      </c>
      <c r="B41" s="99" t="s">
        <v>60</v>
      </c>
      <c r="C41" s="100"/>
      <c r="D41" s="100"/>
      <c r="E41" s="100"/>
      <c r="F41" s="100"/>
      <c r="G41" s="100"/>
      <c r="H41" s="101"/>
      <c r="I41" s="35"/>
      <c r="J41" s="97">
        <v>9225</v>
      </c>
      <c r="K41" s="98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70">
        <v>71673.279999999999</v>
      </c>
      <c r="U41" s="70">
        <v>82572.62</v>
      </c>
    </row>
    <row r="42" spans="1:24" ht="15" customHeight="1">
      <c r="A42" s="5" t="s">
        <v>70</v>
      </c>
      <c r="B42" s="99" t="s">
        <v>61</v>
      </c>
      <c r="C42" s="100"/>
      <c r="D42" s="100"/>
      <c r="E42" s="100"/>
      <c r="F42" s="100"/>
      <c r="G42" s="100"/>
      <c r="H42" s="101"/>
      <c r="I42" s="35"/>
      <c r="J42" s="97">
        <v>34089</v>
      </c>
      <c r="K42" s="98"/>
      <c r="L42" s="19"/>
      <c r="M42" s="47"/>
      <c r="N42" s="48"/>
      <c r="O42" s="48"/>
      <c r="P42" s="48"/>
      <c r="Q42" s="53"/>
      <c r="R42" s="55"/>
      <c r="S42" s="31"/>
      <c r="T42" s="70">
        <v>146141.21</v>
      </c>
      <c r="U42" s="70">
        <v>167586.93</v>
      </c>
    </row>
    <row r="43" spans="1:24" ht="15" customHeight="1">
      <c r="A43" s="5" t="s">
        <v>71</v>
      </c>
      <c r="B43" s="99" t="s">
        <v>62</v>
      </c>
      <c r="C43" s="100"/>
      <c r="D43" s="100"/>
      <c r="E43" s="100"/>
      <c r="F43" s="100"/>
      <c r="G43" s="100"/>
      <c r="H43" s="101"/>
      <c r="I43" s="35"/>
      <c r="J43" s="97">
        <v>18483</v>
      </c>
      <c r="K43" s="98"/>
      <c r="L43" s="19"/>
      <c r="M43" s="59"/>
      <c r="N43" s="60"/>
      <c r="O43" s="60"/>
      <c r="P43" s="60"/>
      <c r="Q43" s="53"/>
      <c r="R43" s="55"/>
      <c r="S43" s="31"/>
      <c r="T43" s="70">
        <v>152836.15</v>
      </c>
      <c r="U43" s="70">
        <v>169636.25</v>
      </c>
    </row>
    <row r="44" spans="1:24" ht="15" customHeight="1">
      <c r="A44" s="5" t="s">
        <v>72</v>
      </c>
      <c r="B44" s="99" t="s">
        <v>64</v>
      </c>
      <c r="C44" s="100"/>
      <c r="D44" s="100"/>
      <c r="E44" s="100"/>
      <c r="F44" s="100"/>
      <c r="G44" s="100"/>
      <c r="H44" s="101"/>
      <c r="I44" s="35"/>
      <c r="J44" s="97">
        <v>280976</v>
      </c>
      <c r="K44" s="98"/>
      <c r="L44" s="19"/>
      <c r="M44" s="59"/>
      <c r="N44" s="60"/>
      <c r="O44" s="60"/>
      <c r="P44" s="60"/>
      <c r="Q44" s="53"/>
      <c r="R44" s="55"/>
      <c r="S44" s="31"/>
      <c r="T44" s="71">
        <f>SUM(T34:T43)</f>
        <v>5241463.3100000005</v>
      </c>
      <c r="U44" s="71">
        <f>SUM(U34:U43)</f>
        <v>5262919.26</v>
      </c>
    </row>
    <row r="45" spans="1:24" ht="15" customHeight="1">
      <c r="A45" s="5" t="s">
        <v>73</v>
      </c>
      <c r="B45" s="99" t="s">
        <v>63</v>
      </c>
      <c r="C45" s="100"/>
      <c r="D45" s="100"/>
      <c r="E45" s="100"/>
      <c r="F45" s="100"/>
      <c r="G45" s="100"/>
      <c r="H45" s="101"/>
      <c r="I45" s="35"/>
      <c r="J45" s="97">
        <v>169116</v>
      </c>
      <c r="K45" s="98"/>
      <c r="L45" s="19"/>
      <c r="M45" s="61"/>
      <c r="N45" s="62"/>
      <c r="O45" s="62"/>
      <c r="P45" s="62"/>
      <c r="Q45" s="53"/>
      <c r="R45" s="55"/>
      <c r="S45" s="31"/>
      <c r="T45" s="57"/>
      <c r="U45" s="57"/>
    </row>
    <row r="46" spans="1:24" ht="15" customHeight="1">
      <c r="A46" s="5" t="s">
        <v>74</v>
      </c>
      <c r="B46" s="99" t="s">
        <v>65</v>
      </c>
      <c r="C46" s="100"/>
      <c r="D46" s="100"/>
      <c r="E46" s="100"/>
      <c r="F46" s="100"/>
      <c r="G46" s="100"/>
      <c r="H46" s="101"/>
      <c r="I46" s="35"/>
      <c r="J46" s="97">
        <v>2230</v>
      </c>
      <c r="K46" s="98"/>
      <c r="L46" s="19"/>
      <c r="M46" s="61"/>
      <c r="N46" s="62"/>
      <c r="O46" s="62"/>
      <c r="P46" s="62"/>
      <c r="Q46" s="53"/>
      <c r="R46" s="55"/>
      <c r="S46" s="31"/>
      <c r="T46" s="57"/>
      <c r="U46" s="57"/>
    </row>
    <row r="47" spans="1:24" ht="15" customHeight="1">
      <c r="A47" s="5" t="s">
        <v>75</v>
      </c>
      <c r="B47" s="99" t="s">
        <v>66</v>
      </c>
      <c r="C47" s="100"/>
      <c r="D47" s="100"/>
      <c r="E47" s="100"/>
      <c r="F47" s="100"/>
      <c r="G47" s="100"/>
      <c r="H47" s="101"/>
      <c r="I47" s="35"/>
      <c r="J47" s="97">
        <v>116975</v>
      </c>
      <c r="K47" s="98"/>
      <c r="L47" s="19"/>
      <c r="M47" s="63"/>
      <c r="N47" s="64"/>
      <c r="O47" s="64"/>
      <c r="P47" s="64"/>
      <c r="Q47" s="53"/>
      <c r="R47" s="55"/>
      <c r="S47" s="31"/>
      <c r="T47" s="57"/>
      <c r="U47" s="57"/>
    </row>
    <row r="48" spans="1:24" ht="15" customHeight="1">
      <c r="A48" s="5" t="s">
        <v>76</v>
      </c>
      <c r="B48" s="99" t="s">
        <v>67</v>
      </c>
      <c r="C48" s="100"/>
      <c r="D48" s="100"/>
      <c r="E48" s="100"/>
      <c r="F48" s="100"/>
      <c r="G48" s="100"/>
      <c r="H48" s="101"/>
      <c r="I48" s="35"/>
      <c r="J48" s="97">
        <v>3002.86</v>
      </c>
      <c r="K48" s="98"/>
      <c r="L48" s="19"/>
      <c r="M48" s="63"/>
      <c r="N48" s="64"/>
      <c r="O48" s="64"/>
      <c r="P48" s="64"/>
      <c r="Q48" s="53"/>
      <c r="R48" s="55"/>
      <c r="S48" s="31"/>
      <c r="T48" s="57"/>
      <c r="U48" s="57"/>
    </row>
    <row r="49" spans="1:38" ht="15" customHeight="1">
      <c r="A49" s="5" t="s">
        <v>77</v>
      </c>
      <c r="B49" s="99" t="s">
        <v>68</v>
      </c>
      <c r="C49" s="100"/>
      <c r="D49" s="100"/>
      <c r="E49" s="100"/>
      <c r="F49" s="100"/>
      <c r="G49" s="100"/>
      <c r="H49" s="101"/>
      <c r="I49" s="35"/>
      <c r="J49" s="97">
        <v>7715</v>
      </c>
      <c r="K49" s="98"/>
      <c r="L49" s="19"/>
      <c r="M49" s="63"/>
      <c r="N49" s="64"/>
      <c r="O49" s="64"/>
      <c r="P49" s="64"/>
      <c r="Q49" s="53"/>
      <c r="R49" s="55"/>
      <c r="S49" s="31"/>
      <c r="T49" s="57"/>
      <c r="U49" s="57"/>
    </row>
    <row r="50" spans="1:38" ht="15" customHeight="1">
      <c r="A50" s="5" t="s">
        <v>78</v>
      </c>
      <c r="B50" s="99" t="s">
        <v>79</v>
      </c>
      <c r="C50" s="100"/>
      <c r="D50" s="100"/>
      <c r="E50" s="100"/>
      <c r="F50" s="100"/>
      <c r="G50" s="100"/>
      <c r="H50" s="101"/>
      <c r="I50" s="35"/>
      <c r="J50" s="97">
        <v>11392</v>
      </c>
      <c r="K50" s="98"/>
      <c r="L50" s="19"/>
      <c r="M50" s="65"/>
      <c r="N50" s="66"/>
      <c r="O50" s="66"/>
      <c r="P50" s="66"/>
      <c r="Q50" s="53"/>
      <c r="R50" s="55"/>
      <c r="S50" s="31"/>
      <c r="T50" s="57"/>
      <c r="U50" s="57"/>
    </row>
    <row r="51" spans="1:38" ht="15" customHeight="1">
      <c r="A51" s="4">
        <v>6</v>
      </c>
      <c r="B51" s="84" t="s">
        <v>18</v>
      </c>
      <c r="C51" s="85"/>
      <c r="D51" s="85"/>
      <c r="E51" s="85"/>
      <c r="F51" s="85"/>
      <c r="G51" s="85"/>
      <c r="H51" s="86"/>
      <c r="I51" s="11">
        <f>W36</f>
        <v>22500</v>
      </c>
      <c r="J51" s="93">
        <f>I51</f>
        <v>22500</v>
      </c>
      <c r="K51" s="94"/>
      <c r="L51" s="20"/>
      <c r="M51" s="95"/>
      <c r="N51" s="96"/>
      <c r="O51" s="96"/>
      <c r="P51" s="96"/>
      <c r="Q51" s="53"/>
      <c r="R51" s="53"/>
      <c r="S51" s="31"/>
      <c r="T51" s="57"/>
      <c r="U51" s="57"/>
    </row>
    <row r="52" spans="1:38" ht="15" customHeight="1">
      <c r="A52" s="4">
        <v>7</v>
      </c>
      <c r="B52" s="87" t="s">
        <v>20</v>
      </c>
      <c r="C52" s="88"/>
      <c r="D52" s="88"/>
      <c r="E52" s="88"/>
      <c r="F52" s="88"/>
      <c r="G52" s="88"/>
      <c r="H52" s="13"/>
      <c r="I52" s="11">
        <f>467439+93487.8</f>
        <v>560926.80000000005</v>
      </c>
      <c r="J52" s="93">
        <f>J53</f>
        <v>221701</v>
      </c>
      <c r="K52" s="94"/>
      <c r="L52" s="19"/>
      <c r="M52" s="108">
        <v>2.71</v>
      </c>
      <c r="N52" s="108"/>
      <c r="O52" s="108"/>
      <c r="P52" s="109"/>
      <c r="Q52" s="54"/>
      <c r="R52" s="54"/>
      <c r="S52" s="31"/>
    </row>
    <row r="53" spans="1:38" ht="15" customHeight="1">
      <c r="A53" s="5" t="s">
        <v>80</v>
      </c>
      <c r="B53" s="99" t="s">
        <v>81</v>
      </c>
      <c r="C53" s="100"/>
      <c r="D53" s="100"/>
      <c r="E53" s="100"/>
      <c r="F53" s="100"/>
      <c r="G53" s="100"/>
      <c r="H53" s="101"/>
      <c r="I53" s="35"/>
      <c r="J53" s="97">
        <v>221701</v>
      </c>
      <c r="K53" s="98"/>
      <c r="L53" s="19"/>
      <c r="M53" s="67"/>
      <c r="N53" s="67"/>
      <c r="O53" s="67"/>
      <c r="P53" s="67"/>
      <c r="Q53" s="68"/>
      <c r="R53" s="68"/>
      <c r="S53" s="31"/>
    </row>
    <row r="54" spans="1:38" ht="16.5" customHeight="1">
      <c r="A54" s="8"/>
      <c r="B54" s="90" t="s">
        <v>27</v>
      </c>
      <c r="C54" s="91"/>
      <c r="D54" s="91"/>
      <c r="E54" s="91"/>
      <c r="F54" s="91"/>
      <c r="G54" s="91"/>
      <c r="H54" s="92"/>
      <c r="I54" s="10">
        <f>I23+I31+I33+I40+I51+I52+I32</f>
        <v>3118302.1200000006</v>
      </c>
      <c r="J54" s="102">
        <f>J23+J31+J32+J33+J40+J51+J52</f>
        <v>3103968.0150602413</v>
      </c>
      <c r="K54" s="103"/>
      <c r="L54" s="19"/>
      <c r="M54" s="9"/>
      <c r="N54" s="9"/>
      <c r="O54" s="9"/>
      <c r="P54" s="28"/>
      <c r="Q54" s="23"/>
      <c r="R54" s="14"/>
    </row>
    <row r="55" spans="1:38" ht="9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N55" s="78"/>
      <c r="O55" s="78"/>
      <c r="P55" s="78"/>
      <c r="Q55" s="78"/>
      <c r="R55" s="78"/>
      <c r="S55" s="78"/>
    </row>
    <row r="56" spans="1:38" ht="59.25" customHeight="1">
      <c r="A56" s="83" t="s">
        <v>86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77"/>
      <c r="AB56" s="77"/>
      <c r="AC56" s="77"/>
      <c r="AD56" s="77"/>
      <c r="AE56" s="77"/>
      <c r="AF56" s="77"/>
      <c r="AG56" s="77"/>
      <c r="AH56" s="77"/>
      <c r="AI56" s="77"/>
      <c r="AJ56" s="77"/>
    </row>
    <row r="57" spans="1:38" ht="18.75" customHeight="1">
      <c r="A57" s="82" t="s">
        <v>39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T57" s="81"/>
      <c r="U57" s="81"/>
      <c r="V57" s="81"/>
      <c r="W57" s="26"/>
      <c r="X57" s="26"/>
      <c r="Y57" s="26"/>
      <c r="Z57" s="26"/>
      <c r="AA57" s="26"/>
      <c r="AB57" s="20"/>
      <c r="AC57" s="20"/>
      <c r="AD57" s="20"/>
      <c r="AE57" s="20"/>
      <c r="AF57" s="20"/>
      <c r="AG57" s="29"/>
      <c r="AH57" s="29"/>
      <c r="AI57" s="29"/>
      <c r="AJ57" s="29"/>
      <c r="AK57" s="29"/>
      <c r="AL57" s="29"/>
    </row>
    <row r="58" spans="1:38" ht="7.5" customHeight="1">
      <c r="T58" s="81"/>
      <c r="U58" s="81"/>
      <c r="V58" s="81"/>
      <c r="W58" s="26"/>
      <c r="X58" s="26"/>
      <c r="Y58" s="26"/>
      <c r="Z58" s="26"/>
      <c r="AA58" s="26"/>
      <c r="AB58" s="20"/>
      <c r="AC58" s="20"/>
      <c r="AD58" s="20"/>
      <c r="AE58" s="20"/>
      <c r="AF58" s="20"/>
      <c r="AG58" s="29"/>
      <c r="AH58" s="29"/>
      <c r="AI58" s="29"/>
      <c r="AJ58" s="29"/>
      <c r="AK58" s="29"/>
      <c r="AL58" s="29"/>
    </row>
    <row r="59" spans="1:38" ht="12" customHeight="1">
      <c r="A59" s="82" t="s">
        <v>82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T59" s="81"/>
      <c r="U59" s="81"/>
      <c r="V59" s="81"/>
      <c r="W59" s="26"/>
      <c r="X59" s="26"/>
      <c r="Y59" s="26"/>
      <c r="Z59" s="26"/>
      <c r="AA59" s="26"/>
      <c r="AB59" s="20"/>
      <c r="AC59" s="20"/>
      <c r="AD59" s="20"/>
      <c r="AE59" s="20"/>
      <c r="AF59" s="20"/>
      <c r="AG59" s="29"/>
      <c r="AH59" s="29"/>
      <c r="AI59" s="29"/>
      <c r="AJ59" s="29"/>
      <c r="AK59" s="29"/>
      <c r="AL59" s="29"/>
    </row>
    <row r="60" spans="1:38" ht="7.5" customHeight="1">
      <c r="T60" s="81"/>
      <c r="U60" s="81"/>
      <c r="V60" s="81"/>
      <c r="W60" s="26"/>
      <c r="X60" s="26"/>
      <c r="Y60" s="26"/>
      <c r="Z60" s="26"/>
      <c r="AA60" s="26"/>
      <c r="AB60" s="20"/>
      <c r="AC60" s="20"/>
      <c r="AD60" s="20"/>
      <c r="AE60" s="20"/>
      <c r="AF60" s="20"/>
      <c r="AG60" s="29"/>
      <c r="AH60" s="29"/>
      <c r="AI60" s="29"/>
      <c r="AJ60" s="29"/>
      <c r="AK60" s="29"/>
      <c r="AL60" s="29"/>
    </row>
    <row r="61" spans="1:38">
      <c r="A61" s="82" t="s">
        <v>26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T61" s="81"/>
      <c r="U61" s="81"/>
      <c r="V61" s="81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9"/>
      <c r="AH61" s="29"/>
      <c r="AI61" s="29"/>
      <c r="AJ61" s="29"/>
      <c r="AK61" s="29"/>
      <c r="AL61" s="29"/>
    </row>
    <row r="62" spans="1:38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T62" s="80"/>
      <c r="U62" s="80"/>
      <c r="V62" s="80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9"/>
      <c r="AH62" s="29"/>
      <c r="AI62" s="29"/>
      <c r="AJ62" s="29"/>
      <c r="AK62" s="29"/>
      <c r="AL62" s="29"/>
    </row>
    <row r="63" spans="1:38"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20:38">
      <c r="T65" s="79"/>
      <c r="U65" s="79"/>
      <c r="V65" s="79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9"/>
      <c r="AJ65" s="29"/>
      <c r="AK65" s="29"/>
      <c r="AL65" s="29"/>
    </row>
    <row r="66" spans="20:38">
      <c r="T66" s="79"/>
      <c r="U66" s="79"/>
      <c r="V66" s="79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9"/>
      <c r="AJ66" s="29"/>
      <c r="AK66" s="29"/>
      <c r="AL66" s="29"/>
    </row>
    <row r="67" spans="20:38">
      <c r="T67" s="79"/>
      <c r="U67" s="79"/>
      <c r="V67" s="79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9"/>
      <c r="AJ67" s="29"/>
      <c r="AK67" s="29"/>
      <c r="AL67" s="29"/>
    </row>
    <row r="68" spans="20:38">
      <c r="T68" s="79"/>
      <c r="U68" s="79"/>
      <c r="V68" s="79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9"/>
      <c r="AJ68" s="29"/>
      <c r="AK68" s="29"/>
      <c r="AL68" s="29"/>
    </row>
    <row r="69" spans="20:38">
      <c r="T69" s="81"/>
      <c r="U69" s="81"/>
      <c r="V69" s="81"/>
      <c r="W69" s="26"/>
      <c r="X69" s="26"/>
      <c r="Y69" s="26"/>
      <c r="Z69" s="26"/>
      <c r="AA69" s="26"/>
      <c r="AB69" s="20"/>
      <c r="AC69" s="20"/>
      <c r="AD69" s="20"/>
      <c r="AE69" s="20"/>
      <c r="AF69" s="20"/>
      <c r="AG69" s="20"/>
      <c r="AH69" s="20"/>
      <c r="AI69" s="29"/>
      <c r="AJ69" s="29"/>
      <c r="AK69" s="29"/>
      <c r="AL69" s="29"/>
    </row>
    <row r="70" spans="20:38">
      <c r="T70" s="81"/>
      <c r="U70" s="81"/>
      <c r="V70" s="81"/>
      <c r="W70" s="26"/>
      <c r="X70" s="26"/>
      <c r="Y70" s="26"/>
      <c r="Z70" s="26"/>
      <c r="AA70" s="26"/>
      <c r="AB70" s="20"/>
      <c r="AC70" s="20"/>
      <c r="AD70" s="20"/>
      <c r="AE70" s="20"/>
      <c r="AF70" s="20"/>
      <c r="AG70" s="20"/>
      <c r="AH70" s="20"/>
      <c r="AI70" s="29"/>
      <c r="AJ70" s="29"/>
      <c r="AK70" s="29"/>
      <c r="AL70" s="29"/>
    </row>
    <row r="71" spans="20:38">
      <c r="T71" s="81"/>
      <c r="U71" s="81"/>
      <c r="V71" s="81"/>
      <c r="W71" s="26"/>
      <c r="X71" s="26"/>
      <c r="Y71" s="26"/>
      <c r="Z71" s="26"/>
      <c r="AA71" s="26"/>
      <c r="AB71" s="20"/>
      <c r="AC71" s="20"/>
      <c r="AD71" s="20"/>
      <c r="AE71" s="20"/>
      <c r="AF71" s="20"/>
      <c r="AG71" s="20"/>
      <c r="AH71" s="20"/>
      <c r="AI71" s="29"/>
      <c r="AJ71" s="29"/>
      <c r="AK71" s="29"/>
      <c r="AL71" s="29"/>
    </row>
    <row r="72" spans="20:38">
      <c r="T72" s="81"/>
      <c r="U72" s="81"/>
      <c r="V72" s="81"/>
      <c r="W72" s="26"/>
      <c r="X72" s="26"/>
      <c r="Y72" s="26"/>
      <c r="Z72" s="26"/>
      <c r="AA72" s="26"/>
      <c r="AB72" s="20"/>
      <c r="AC72" s="20"/>
      <c r="AD72" s="20"/>
      <c r="AE72" s="20"/>
      <c r="AF72" s="20"/>
      <c r="AG72" s="20"/>
      <c r="AH72" s="20"/>
      <c r="AI72" s="29"/>
      <c r="AJ72" s="29"/>
      <c r="AK72" s="29"/>
      <c r="AL72" s="29"/>
    </row>
    <row r="73" spans="20:38">
      <c r="T73" s="81"/>
      <c r="U73" s="81"/>
      <c r="V73" s="81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0"/>
      <c r="AH73" s="20"/>
      <c r="AI73" s="29"/>
      <c r="AJ73" s="29"/>
      <c r="AK73" s="29"/>
      <c r="AL73" s="29"/>
    </row>
    <row r="74" spans="20:38">
      <c r="T74" s="80"/>
      <c r="U74" s="80"/>
      <c r="V74" s="80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9"/>
      <c r="AJ74" s="29"/>
      <c r="AK74" s="29"/>
      <c r="AL74" s="29"/>
    </row>
    <row r="75" spans="20:38"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20:38"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20:38">
      <c r="T77" s="79"/>
      <c r="U77" s="79"/>
      <c r="V77" s="79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9"/>
      <c r="AH77" s="29"/>
      <c r="AI77" s="29"/>
      <c r="AJ77" s="29"/>
      <c r="AK77" s="29"/>
      <c r="AL77" s="29"/>
    </row>
    <row r="78" spans="20:38">
      <c r="T78" s="79"/>
      <c r="U78" s="79"/>
      <c r="V78" s="79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9"/>
      <c r="AH78" s="29"/>
      <c r="AI78" s="29"/>
      <c r="AJ78" s="29"/>
      <c r="AK78" s="29"/>
      <c r="AL78" s="29"/>
    </row>
    <row r="79" spans="20:38">
      <c r="T79" s="79"/>
      <c r="U79" s="79"/>
      <c r="V79" s="79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9"/>
      <c r="AH79" s="29"/>
      <c r="AI79" s="29"/>
      <c r="AJ79" s="29"/>
      <c r="AK79" s="29"/>
      <c r="AL79" s="29"/>
    </row>
    <row r="80" spans="20:38">
      <c r="T80" s="79"/>
      <c r="U80" s="79"/>
      <c r="V80" s="79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9"/>
      <c r="AH80" s="29"/>
      <c r="AI80" s="29"/>
      <c r="AJ80" s="29"/>
      <c r="AK80" s="29"/>
      <c r="AL80" s="29"/>
    </row>
    <row r="81" spans="20:38">
      <c r="T81" s="81"/>
      <c r="U81" s="81"/>
      <c r="V81" s="81"/>
      <c r="W81" s="26"/>
      <c r="X81" s="26"/>
      <c r="Y81" s="26"/>
      <c r="Z81" s="26"/>
      <c r="AA81" s="26"/>
      <c r="AB81" s="20"/>
      <c r="AC81" s="20"/>
      <c r="AD81" s="20"/>
      <c r="AE81" s="20"/>
      <c r="AF81" s="20"/>
      <c r="AG81" s="29"/>
      <c r="AH81" s="29"/>
      <c r="AI81" s="29"/>
      <c r="AJ81" s="29"/>
      <c r="AK81" s="29"/>
      <c r="AL81" s="29"/>
    </row>
    <row r="82" spans="20:38">
      <c r="T82" s="81"/>
      <c r="U82" s="81"/>
      <c r="V82" s="81"/>
      <c r="W82" s="26"/>
      <c r="X82" s="26"/>
      <c r="Y82" s="26"/>
      <c r="Z82" s="26"/>
      <c r="AA82" s="26"/>
      <c r="AB82" s="20"/>
      <c r="AC82" s="20"/>
      <c r="AD82" s="20"/>
      <c r="AE82" s="20"/>
      <c r="AF82" s="20"/>
      <c r="AG82" s="29"/>
      <c r="AH82" s="29"/>
      <c r="AI82" s="29"/>
      <c r="AJ82" s="29"/>
      <c r="AK82" s="29"/>
      <c r="AL82" s="29"/>
    </row>
    <row r="83" spans="20:38">
      <c r="T83" s="81"/>
      <c r="U83" s="81"/>
      <c r="V83" s="81"/>
      <c r="W83" s="26"/>
      <c r="X83" s="26"/>
      <c r="Y83" s="26"/>
      <c r="Z83" s="26"/>
      <c r="AA83" s="26"/>
      <c r="AB83" s="20"/>
      <c r="AC83" s="20"/>
      <c r="AD83" s="20"/>
      <c r="AE83" s="20"/>
      <c r="AF83" s="20"/>
      <c r="AG83" s="29"/>
      <c r="AH83" s="29"/>
      <c r="AI83" s="29"/>
      <c r="AJ83" s="29"/>
      <c r="AK83" s="29"/>
      <c r="AL83" s="29"/>
    </row>
    <row r="84" spans="20:38">
      <c r="T84" s="81"/>
      <c r="U84" s="81"/>
      <c r="V84" s="81"/>
      <c r="W84" s="26"/>
      <c r="X84" s="26"/>
      <c r="Y84" s="26"/>
      <c r="Z84" s="26"/>
      <c r="AA84" s="30"/>
      <c r="AB84" s="20"/>
      <c r="AC84" s="20"/>
      <c r="AD84" s="20"/>
      <c r="AE84" s="20"/>
      <c r="AF84" s="20"/>
      <c r="AG84" s="29"/>
      <c r="AH84" s="29"/>
      <c r="AI84" s="29"/>
      <c r="AJ84" s="29"/>
      <c r="AK84" s="29"/>
      <c r="AL84" s="29"/>
    </row>
    <row r="85" spans="20:38">
      <c r="T85" s="81"/>
      <c r="U85" s="81"/>
      <c r="V85" s="81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80"/>
      <c r="U86" s="80"/>
      <c r="V86" s="80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9"/>
      <c r="AH86" s="29"/>
      <c r="AI86" s="29"/>
      <c r="AJ86" s="29"/>
      <c r="AK86" s="29"/>
      <c r="AL86" s="29"/>
    </row>
    <row r="87" spans="20:38"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20:38"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20:38">
      <c r="T89" s="79"/>
      <c r="U89" s="79"/>
      <c r="V89" s="79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9"/>
      <c r="AH89" s="29"/>
      <c r="AI89" s="29"/>
      <c r="AJ89" s="29"/>
      <c r="AK89" s="29"/>
      <c r="AL89" s="29"/>
    </row>
    <row r="90" spans="20:38">
      <c r="T90" s="79"/>
      <c r="U90" s="79"/>
      <c r="V90" s="79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9"/>
      <c r="AH90" s="29"/>
      <c r="AI90" s="29"/>
      <c r="AJ90" s="29"/>
      <c r="AK90" s="29"/>
      <c r="AL90" s="29"/>
    </row>
    <row r="91" spans="20:38">
      <c r="T91" s="79"/>
      <c r="U91" s="79"/>
      <c r="V91" s="79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9"/>
      <c r="AH91" s="29"/>
      <c r="AI91" s="29"/>
      <c r="AJ91" s="29"/>
      <c r="AK91" s="29"/>
      <c r="AL91" s="29"/>
    </row>
    <row r="92" spans="20:38">
      <c r="T92" s="79"/>
      <c r="U92" s="79"/>
      <c r="V92" s="79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9"/>
      <c r="AH92" s="29"/>
      <c r="AI92" s="29"/>
      <c r="AJ92" s="29"/>
      <c r="AK92" s="29"/>
      <c r="AL92" s="29"/>
    </row>
    <row r="93" spans="20:38">
      <c r="T93" s="81"/>
      <c r="U93" s="81"/>
      <c r="V93" s="81"/>
      <c r="W93" s="26"/>
      <c r="X93" s="26"/>
      <c r="Y93" s="26"/>
      <c r="Z93" s="26"/>
      <c r="AA93" s="26"/>
      <c r="AB93" s="20"/>
      <c r="AC93" s="20"/>
      <c r="AD93" s="20"/>
      <c r="AE93" s="20"/>
      <c r="AF93" s="20"/>
      <c r="AG93" s="29"/>
      <c r="AH93" s="29"/>
      <c r="AI93" s="29"/>
      <c r="AJ93" s="29"/>
      <c r="AK93" s="29"/>
      <c r="AL93" s="29"/>
    </row>
    <row r="94" spans="20:38">
      <c r="T94" s="81"/>
      <c r="U94" s="81"/>
      <c r="V94" s="81"/>
      <c r="W94" s="26"/>
      <c r="X94" s="26"/>
      <c r="Y94" s="26"/>
      <c r="Z94" s="26"/>
      <c r="AA94" s="26"/>
      <c r="AB94" s="20"/>
      <c r="AC94" s="20"/>
      <c r="AD94" s="20"/>
      <c r="AE94" s="20"/>
      <c r="AF94" s="20"/>
      <c r="AG94" s="29"/>
      <c r="AH94" s="29"/>
      <c r="AI94" s="29"/>
      <c r="AJ94" s="29"/>
      <c r="AK94" s="29"/>
      <c r="AL94" s="29"/>
    </row>
    <row r="95" spans="20:38">
      <c r="T95" s="81"/>
      <c r="U95" s="81"/>
      <c r="V95" s="81"/>
      <c r="W95" s="26"/>
      <c r="X95" s="26"/>
      <c r="Y95" s="26"/>
      <c r="Z95" s="26"/>
      <c r="AA95" s="26"/>
      <c r="AB95" s="20"/>
      <c r="AC95" s="20"/>
      <c r="AD95" s="20"/>
      <c r="AE95" s="20"/>
      <c r="AF95" s="20"/>
      <c r="AG95" s="29"/>
      <c r="AH95" s="29"/>
      <c r="AI95" s="29"/>
      <c r="AJ95" s="29"/>
      <c r="AK95" s="29"/>
      <c r="AL95" s="29"/>
    </row>
    <row r="96" spans="20:38">
      <c r="T96" s="81"/>
      <c r="U96" s="81"/>
      <c r="V96" s="81"/>
      <c r="W96" s="26"/>
      <c r="X96" s="26"/>
      <c r="Y96" s="26"/>
      <c r="Z96" s="26"/>
      <c r="AA96" s="26"/>
      <c r="AB96" s="20"/>
      <c r="AC96" s="20"/>
      <c r="AD96" s="20"/>
      <c r="AE96" s="20"/>
      <c r="AF96" s="20"/>
      <c r="AG96" s="29"/>
      <c r="AH96" s="29"/>
      <c r="AI96" s="29"/>
      <c r="AJ96" s="29"/>
      <c r="AK96" s="29"/>
      <c r="AL96" s="29"/>
    </row>
    <row r="97" spans="20:38">
      <c r="T97" s="81"/>
      <c r="U97" s="81"/>
      <c r="V97" s="81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9"/>
      <c r="AH97" s="29"/>
      <c r="AI97" s="29"/>
      <c r="AJ97" s="29"/>
      <c r="AK97" s="29"/>
      <c r="AL97" s="29"/>
    </row>
    <row r="98" spans="20:38">
      <c r="T98" s="80"/>
      <c r="U98" s="80"/>
      <c r="V98" s="80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9"/>
      <c r="AH98" s="29"/>
      <c r="AI98" s="29"/>
      <c r="AJ98" s="29"/>
      <c r="AK98" s="29"/>
      <c r="AL98" s="29"/>
    </row>
    <row r="99" spans="20:38"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0:38"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20:38">
      <c r="T101" s="79"/>
      <c r="U101" s="79"/>
      <c r="V101" s="79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9"/>
      <c r="AL101" s="29"/>
    </row>
    <row r="102" spans="20:38">
      <c r="T102" s="79"/>
      <c r="U102" s="79"/>
      <c r="V102" s="79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9"/>
      <c r="AL102" s="29"/>
    </row>
    <row r="103" spans="20:38">
      <c r="T103" s="79"/>
      <c r="U103" s="79"/>
      <c r="V103" s="79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9"/>
      <c r="AL103" s="29"/>
    </row>
    <row r="104" spans="20:38">
      <c r="T104" s="79"/>
      <c r="U104" s="79"/>
      <c r="V104" s="79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9"/>
      <c r="AL104" s="29"/>
    </row>
    <row r="105" spans="20:38">
      <c r="T105" s="81"/>
      <c r="U105" s="81"/>
      <c r="V105" s="81"/>
      <c r="W105" s="26"/>
      <c r="X105" s="26"/>
      <c r="Y105" s="26"/>
      <c r="Z105" s="26"/>
      <c r="AA105" s="26"/>
      <c r="AB105" s="20"/>
      <c r="AC105" s="20"/>
      <c r="AD105" s="20"/>
      <c r="AE105" s="20"/>
      <c r="AF105" s="20"/>
      <c r="AG105" s="20"/>
      <c r="AH105" s="20"/>
      <c r="AI105" s="20"/>
      <c r="AJ105" s="20"/>
      <c r="AK105" s="29"/>
      <c r="AL105" s="29"/>
    </row>
    <row r="106" spans="20:38">
      <c r="T106" s="81"/>
      <c r="U106" s="81"/>
      <c r="V106" s="81"/>
      <c r="W106" s="26"/>
      <c r="X106" s="26"/>
      <c r="Y106" s="26"/>
      <c r="Z106" s="26"/>
      <c r="AA106" s="26"/>
      <c r="AB106" s="20"/>
      <c r="AC106" s="20"/>
      <c r="AD106" s="20"/>
      <c r="AE106" s="20"/>
      <c r="AF106" s="20"/>
      <c r="AG106" s="20"/>
      <c r="AH106" s="20"/>
      <c r="AI106" s="20"/>
      <c r="AJ106" s="20"/>
      <c r="AK106" s="29"/>
      <c r="AL106" s="29"/>
    </row>
    <row r="107" spans="20:38">
      <c r="T107" s="81"/>
      <c r="U107" s="81"/>
      <c r="V107" s="81"/>
      <c r="W107" s="26"/>
      <c r="X107" s="26"/>
      <c r="Y107" s="26"/>
      <c r="Z107" s="26"/>
      <c r="AA107" s="26"/>
      <c r="AB107" s="20"/>
      <c r="AC107" s="20"/>
      <c r="AD107" s="20"/>
      <c r="AE107" s="20"/>
      <c r="AF107" s="20"/>
      <c r="AG107" s="20"/>
      <c r="AH107" s="20"/>
      <c r="AI107" s="20"/>
      <c r="AJ107" s="20"/>
      <c r="AK107" s="29"/>
      <c r="AL107" s="29"/>
    </row>
    <row r="108" spans="20:38">
      <c r="T108" s="81"/>
      <c r="U108" s="81"/>
      <c r="V108" s="81"/>
      <c r="W108" s="26"/>
      <c r="X108" s="26"/>
      <c r="Y108" s="26"/>
      <c r="Z108" s="26"/>
      <c r="AA108" s="26"/>
      <c r="AB108" s="20"/>
      <c r="AC108" s="20"/>
      <c r="AD108" s="20"/>
      <c r="AE108" s="20"/>
      <c r="AF108" s="20"/>
      <c r="AG108" s="20"/>
      <c r="AH108" s="20"/>
      <c r="AI108" s="20"/>
      <c r="AJ108" s="20"/>
      <c r="AK108" s="29"/>
      <c r="AL108" s="29"/>
    </row>
    <row r="109" spans="20:38">
      <c r="T109" s="81"/>
      <c r="U109" s="81"/>
      <c r="V109" s="81"/>
      <c r="W109" s="26"/>
      <c r="X109" s="26"/>
      <c r="Y109" s="26"/>
      <c r="Z109" s="26"/>
      <c r="AA109" s="26"/>
      <c r="AB109" s="20"/>
      <c r="AC109" s="20"/>
      <c r="AD109" s="20"/>
      <c r="AE109" s="20"/>
      <c r="AF109" s="20"/>
      <c r="AG109" s="20"/>
      <c r="AH109" s="20"/>
      <c r="AI109" s="20"/>
      <c r="AJ109" s="20"/>
      <c r="AK109" s="29"/>
      <c r="AL109" s="29"/>
    </row>
    <row r="110" spans="20:38">
      <c r="T110" s="80"/>
      <c r="U110" s="80"/>
      <c r="V110" s="80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20:38"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20:38"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20:38"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20:38"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20:38">
      <c r="T122" s="79"/>
      <c r="U122" s="79"/>
      <c r="V122" s="79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9"/>
      <c r="AH122" s="29"/>
      <c r="AI122" s="29"/>
      <c r="AJ122" s="29"/>
      <c r="AK122" s="29"/>
    </row>
    <row r="123" spans="20:38">
      <c r="T123" s="79"/>
      <c r="U123" s="79"/>
      <c r="V123" s="79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9"/>
      <c r="AH123" s="29"/>
      <c r="AI123" s="29"/>
      <c r="AJ123" s="29"/>
      <c r="AK123" s="29"/>
    </row>
    <row r="124" spans="20:38">
      <c r="T124" s="79"/>
      <c r="U124" s="79"/>
      <c r="V124" s="79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9"/>
      <c r="AH124" s="29"/>
      <c r="AI124" s="29"/>
      <c r="AJ124" s="29"/>
      <c r="AK124" s="29"/>
    </row>
    <row r="125" spans="20:38">
      <c r="T125" s="79"/>
      <c r="U125" s="79"/>
      <c r="V125" s="79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9"/>
      <c r="AH125" s="29"/>
      <c r="AI125" s="29"/>
      <c r="AJ125" s="29"/>
      <c r="AK125" s="29"/>
    </row>
    <row r="126" spans="20:38">
      <c r="T126" s="81"/>
      <c r="U126" s="81"/>
      <c r="V126" s="81"/>
      <c r="W126" s="26"/>
      <c r="X126" s="26"/>
      <c r="Y126" s="26"/>
      <c r="Z126" s="26"/>
      <c r="AA126" s="26"/>
      <c r="AB126" s="20"/>
      <c r="AC126" s="20"/>
      <c r="AD126" s="20"/>
      <c r="AE126" s="20"/>
      <c r="AF126" s="20"/>
      <c r="AG126" s="29"/>
      <c r="AH126" s="29"/>
      <c r="AI126" s="29"/>
      <c r="AJ126" s="29"/>
      <c r="AK126" s="29"/>
    </row>
    <row r="127" spans="20:38">
      <c r="T127" s="81"/>
      <c r="U127" s="81"/>
      <c r="V127" s="81"/>
      <c r="W127" s="26"/>
      <c r="X127" s="26"/>
      <c r="Y127" s="26"/>
      <c r="Z127" s="26"/>
      <c r="AA127" s="26"/>
      <c r="AB127" s="20"/>
      <c r="AC127" s="20"/>
      <c r="AD127" s="20"/>
      <c r="AE127" s="20"/>
      <c r="AF127" s="20"/>
      <c r="AG127" s="29"/>
      <c r="AH127" s="29"/>
      <c r="AI127" s="29"/>
      <c r="AJ127" s="29"/>
      <c r="AK127" s="29"/>
    </row>
    <row r="128" spans="20:38">
      <c r="T128" s="81"/>
      <c r="U128" s="81"/>
      <c r="V128" s="81"/>
      <c r="W128" s="26"/>
      <c r="X128" s="26"/>
      <c r="Y128" s="26"/>
      <c r="Z128" s="26"/>
      <c r="AA128" s="26"/>
      <c r="AB128" s="20"/>
      <c r="AC128" s="20"/>
      <c r="AD128" s="20"/>
      <c r="AE128" s="20"/>
      <c r="AF128" s="20"/>
      <c r="AG128" s="29"/>
      <c r="AH128" s="29"/>
      <c r="AI128" s="29"/>
      <c r="AJ128" s="29"/>
      <c r="AK128" s="29"/>
    </row>
    <row r="129" spans="20:37">
      <c r="T129" s="81"/>
      <c r="U129" s="81"/>
      <c r="V129" s="81"/>
      <c r="W129" s="26"/>
      <c r="X129" s="26"/>
      <c r="Y129" s="26"/>
      <c r="Z129" s="26"/>
      <c r="AA129" s="26"/>
      <c r="AB129" s="20"/>
      <c r="AC129" s="20"/>
      <c r="AD129" s="20"/>
      <c r="AE129" s="20"/>
      <c r="AF129" s="20"/>
      <c r="AG129" s="29"/>
      <c r="AH129" s="29"/>
      <c r="AI129" s="29"/>
      <c r="AJ129" s="29"/>
      <c r="AK129" s="29"/>
    </row>
    <row r="130" spans="20:37">
      <c r="T130" s="81"/>
      <c r="U130" s="81"/>
      <c r="V130" s="81"/>
      <c r="W130" s="26"/>
      <c r="X130" s="26"/>
      <c r="Y130" s="26"/>
      <c r="Z130" s="26"/>
      <c r="AA130" s="26"/>
      <c r="AB130" s="20"/>
      <c r="AC130" s="20"/>
      <c r="AD130" s="20"/>
      <c r="AE130" s="20"/>
      <c r="AF130" s="20"/>
      <c r="AG130" s="29"/>
      <c r="AH130" s="29"/>
      <c r="AI130" s="29"/>
      <c r="AJ130" s="29"/>
      <c r="AK130" s="29"/>
    </row>
    <row r="131" spans="20:37">
      <c r="T131" s="80"/>
      <c r="U131" s="80"/>
      <c r="V131" s="80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29"/>
      <c r="AK131" s="29"/>
    </row>
    <row r="132" spans="20:37"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20:37"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</row>
    <row r="134" spans="20:37"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</row>
    <row r="135" spans="20:37"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</row>
    <row r="136" spans="20:37">
      <c r="T136" s="79"/>
      <c r="U136" s="79"/>
      <c r="V136" s="79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9"/>
      <c r="AH136" s="29"/>
      <c r="AI136" s="29"/>
      <c r="AJ136" s="29"/>
      <c r="AK136" s="29"/>
    </row>
    <row r="137" spans="20:37">
      <c r="T137" s="79"/>
      <c r="U137" s="79"/>
      <c r="V137" s="79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9"/>
      <c r="AH137" s="29"/>
      <c r="AI137" s="29"/>
      <c r="AJ137" s="29"/>
      <c r="AK137" s="29"/>
    </row>
    <row r="138" spans="20:37">
      <c r="T138" s="79"/>
      <c r="U138" s="79"/>
      <c r="V138" s="79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9"/>
      <c r="AH138" s="29"/>
      <c r="AI138" s="29"/>
      <c r="AJ138" s="29"/>
      <c r="AK138" s="29"/>
    </row>
    <row r="139" spans="20:37">
      <c r="T139" s="79"/>
      <c r="U139" s="79"/>
      <c r="V139" s="79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9"/>
      <c r="AH139" s="29"/>
      <c r="AI139" s="29"/>
      <c r="AJ139" s="29"/>
      <c r="AK139" s="29"/>
    </row>
    <row r="140" spans="20:37">
      <c r="T140" s="81"/>
      <c r="U140" s="81"/>
      <c r="V140" s="81"/>
      <c r="W140" s="26"/>
      <c r="X140" s="26"/>
      <c r="Y140" s="26"/>
      <c r="Z140" s="26"/>
      <c r="AA140" s="26"/>
      <c r="AB140" s="20"/>
      <c r="AC140" s="20"/>
      <c r="AD140" s="20"/>
      <c r="AE140" s="20"/>
      <c r="AF140" s="20"/>
      <c r="AG140" s="29"/>
      <c r="AH140" s="29"/>
      <c r="AI140" s="29"/>
      <c r="AJ140" s="29"/>
      <c r="AK140" s="29"/>
    </row>
    <row r="141" spans="20:37">
      <c r="T141" s="81"/>
      <c r="U141" s="81"/>
      <c r="V141" s="81"/>
      <c r="W141" s="26"/>
      <c r="X141" s="26"/>
      <c r="Y141" s="26"/>
      <c r="Z141" s="26"/>
      <c r="AA141" s="26"/>
      <c r="AB141" s="20"/>
      <c r="AC141" s="20"/>
      <c r="AD141" s="20"/>
      <c r="AE141" s="20"/>
      <c r="AF141" s="20"/>
      <c r="AG141" s="29"/>
      <c r="AH141" s="29"/>
      <c r="AI141" s="29"/>
      <c r="AJ141" s="29"/>
      <c r="AK141" s="29"/>
    </row>
    <row r="142" spans="20:37">
      <c r="T142" s="81"/>
      <c r="U142" s="81"/>
      <c r="V142" s="81"/>
      <c r="W142" s="26"/>
      <c r="X142" s="26"/>
      <c r="Y142" s="26"/>
      <c r="Z142" s="26"/>
      <c r="AA142" s="26"/>
      <c r="AB142" s="20"/>
      <c r="AC142" s="20"/>
      <c r="AD142" s="20"/>
      <c r="AE142" s="20"/>
      <c r="AF142" s="20"/>
      <c r="AG142" s="29"/>
      <c r="AH142" s="29"/>
      <c r="AI142" s="29"/>
      <c r="AJ142" s="29"/>
      <c r="AK142" s="29"/>
    </row>
    <row r="143" spans="20:37">
      <c r="T143" s="81"/>
      <c r="U143" s="81"/>
      <c r="V143" s="81"/>
      <c r="W143" s="26"/>
      <c r="X143" s="26"/>
      <c r="Y143" s="26"/>
      <c r="Z143" s="26"/>
      <c r="AA143" s="26"/>
      <c r="AB143" s="20"/>
      <c r="AC143" s="20"/>
      <c r="AD143" s="20"/>
      <c r="AE143" s="20"/>
      <c r="AF143" s="20"/>
      <c r="AG143" s="29"/>
      <c r="AH143" s="29"/>
      <c r="AI143" s="29"/>
      <c r="AJ143" s="29"/>
      <c r="AK143" s="29"/>
    </row>
    <row r="144" spans="20:37">
      <c r="T144" s="81"/>
      <c r="U144" s="81"/>
      <c r="V144" s="81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9"/>
      <c r="AH144" s="29"/>
      <c r="AI144" s="29"/>
      <c r="AJ144" s="29"/>
      <c r="AK144" s="29"/>
    </row>
    <row r="145" spans="20:37">
      <c r="T145" s="80"/>
      <c r="U145" s="80"/>
      <c r="V145" s="80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9"/>
      <c r="AH145" s="29"/>
      <c r="AI145" s="29"/>
      <c r="AJ145" s="29"/>
      <c r="AK145" s="29"/>
    </row>
    <row r="146" spans="20:37"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20:37"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20:37">
      <c r="T148" s="79"/>
      <c r="U148" s="79"/>
      <c r="V148" s="79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9"/>
      <c r="AJ148" s="29"/>
      <c r="AK148" s="29"/>
    </row>
    <row r="149" spans="20:37">
      <c r="T149" s="79"/>
      <c r="U149" s="79"/>
      <c r="V149" s="79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9"/>
      <c r="AJ149" s="29"/>
      <c r="AK149" s="29"/>
    </row>
    <row r="150" spans="20:37">
      <c r="T150" s="79"/>
      <c r="U150" s="79"/>
      <c r="V150" s="79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9"/>
      <c r="AJ150" s="29"/>
      <c r="AK150" s="29"/>
    </row>
    <row r="151" spans="20:37">
      <c r="T151" s="79"/>
      <c r="U151" s="79"/>
      <c r="V151" s="79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9"/>
      <c r="AJ151" s="29"/>
      <c r="AK151" s="29"/>
    </row>
    <row r="152" spans="20:37">
      <c r="T152" s="81"/>
      <c r="U152" s="81"/>
      <c r="V152" s="81"/>
      <c r="W152" s="26"/>
      <c r="X152" s="26"/>
      <c r="Y152" s="26"/>
      <c r="Z152" s="26"/>
      <c r="AA152" s="26"/>
      <c r="AB152" s="20"/>
      <c r="AC152" s="20"/>
      <c r="AD152" s="20"/>
      <c r="AE152" s="20"/>
      <c r="AF152" s="20"/>
      <c r="AG152" s="20"/>
      <c r="AH152" s="20"/>
      <c r="AI152" s="29"/>
      <c r="AJ152" s="29"/>
      <c r="AK152" s="29"/>
    </row>
    <row r="153" spans="20:37">
      <c r="T153" s="81"/>
      <c r="U153" s="81"/>
      <c r="V153" s="81"/>
      <c r="W153" s="26"/>
      <c r="X153" s="26"/>
      <c r="Y153" s="26"/>
      <c r="Z153" s="26"/>
      <c r="AA153" s="26"/>
      <c r="AB153" s="20"/>
      <c r="AC153" s="20"/>
      <c r="AD153" s="20"/>
      <c r="AE153" s="20"/>
      <c r="AF153" s="20"/>
      <c r="AG153" s="20"/>
      <c r="AH153" s="20"/>
      <c r="AI153" s="29"/>
      <c r="AJ153" s="29"/>
      <c r="AK153" s="29"/>
    </row>
    <row r="154" spans="20:37">
      <c r="T154" s="81"/>
      <c r="U154" s="81"/>
      <c r="V154" s="81"/>
      <c r="W154" s="26"/>
      <c r="X154" s="26"/>
      <c r="Y154" s="26"/>
      <c r="Z154" s="26"/>
      <c r="AA154" s="26"/>
      <c r="AB154" s="20"/>
      <c r="AC154" s="20"/>
      <c r="AD154" s="20"/>
      <c r="AE154" s="20"/>
      <c r="AF154" s="20"/>
      <c r="AG154" s="20"/>
      <c r="AH154" s="20"/>
      <c r="AI154" s="29"/>
      <c r="AJ154" s="29"/>
      <c r="AK154" s="29"/>
    </row>
    <row r="155" spans="20:37">
      <c r="T155" s="81"/>
      <c r="U155" s="81"/>
      <c r="V155" s="81"/>
      <c r="W155" s="26"/>
      <c r="X155" s="26"/>
      <c r="Y155" s="26"/>
      <c r="Z155" s="26"/>
      <c r="AA155" s="26"/>
      <c r="AB155" s="20"/>
      <c r="AC155" s="20"/>
      <c r="AD155" s="20"/>
      <c r="AE155" s="20"/>
      <c r="AF155" s="20"/>
      <c r="AG155" s="20"/>
      <c r="AH155" s="20"/>
      <c r="AI155" s="29"/>
      <c r="AJ155" s="29"/>
      <c r="AK155" s="29"/>
    </row>
    <row r="156" spans="20:37">
      <c r="T156" s="81"/>
      <c r="U156" s="81"/>
      <c r="V156" s="81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0"/>
      <c r="AH156" s="20"/>
      <c r="AI156" s="29"/>
      <c r="AJ156" s="29"/>
      <c r="AK156" s="29"/>
    </row>
    <row r="157" spans="20:37">
      <c r="T157" s="80"/>
      <c r="U157" s="80"/>
      <c r="V157" s="80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9"/>
      <c r="AJ157" s="29"/>
      <c r="AK157" s="29"/>
    </row>
    <row r="158" spans="20:37"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20:37"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20:37">
      <c r="T160" s="79"/>
      <c r="U160" s="79"/>
      <c r="V160" s="79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9"/>
      <c r="AH160" s="29"/>
      <c r="AI160" s="29"/>
      <c r="AJ160" s="29"/>
      <c r="AK160" s="29"/>
    </row>
    <row r="161" spans="20:37">
      <c r="T161" s="79"/>
      <c r="U161" s="79"/>
      <c r="V161" s="79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9"/>
      <c r="AH161" s="29"/>
      <c r="AI161" s="29"/>
      <c r="AJ161" s="29"/>
      <c r="AK161" s="29"/>
    </row>
    <row r="162" spans="20:37">
      <c r="T162" s="79"/>
      <c r="U162" s="79"/>
      <c r="V162" s="79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9"/>
      <c r="AH162" s="29"/>
      <c r="AI162" s="29"/>
      <c r="AJ162" s="29"/>
      <c r="AK162" s="29"/>
    </row>
    <row r="163" spans="20:37">
      <c r="T163" s="79"/>
      <c r="U163" s="79"/>
      <c r="V163" s="79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9"/>
      <c r="AH163" s="29"/>
      <c r="AI163" s="29"/>
      <c r="AJ163" s="29"/>
      <c r="AK163" s="29"/>
    </row>
    <row r="164" spans="20:37">
      <c r="T164" s="81"/>
      <c r="U164" s="81"/>
      <c r="V164" s="81"/>
      <c r="W164" s="26"/>
      <c r="X164" s="26"/>
      <c r="Y164" s="26"/>
      <c r="Z164" s="26"/>
      <c r="AA164" s="26"/>
      <c r="AB164" s="20"/>
      <c r="AC164" s="20"/>
      <c r="AD164" s="20"/>
      <c r="AE164" s="20"/>
      <c r="AF164" s="20"/>
      <c r="AG164" s="29"/>
      <c r="AH164" s="29"/>
      <c r="AI164" s="29"/>
      <c r="AJ164" s="29"/>
      <c r="AK164" s="29"/>
    </row>
    <row r="165" spans="20:37">
      <c r="T165" s="81"/>
      <c r="U165" s="81"/>
      <c r="V165" s="81"/>
      <c r="W165" s="26"/>
      <c r="X165" s="26"/>
      <c r="Y165" s="26"/>
      <c r="Z165" s="26"/>
      <c r="AA165" s="26"/>
      <c r="AB165" s="20"/>
      <c r="AC165" s="20"/>
      <c r="AD165" s="20"/>
      <c r="AE165" s="20"/>
      <c r="AF165" s="20"/>
      <c r="AG165" s="29"/>
      <c r="AH165" s="29"/>
      <c r="AI165" s="29"/>
      <c r="AJ165" s="29"/>
      <c r="AK165" s="29"/>
    </row>
    <row r="166" spans="20:37">
      <c r="T166" s="81"/>
      <c r="U166" s="81"/>
      <c r="V166" s="81"/>
      <c r="W166" s="26"/>
      <c r="X166" s="26"/>
      <c r="Y166" s="26"/>
      <c r="Z166" s="26"/>
      <c r="AA166" s="26"/>
      <c r="AB166" s="20"/>
      <c r="AC166" s="20"/>
      <c r="AD166" s="20"/>
      <c r="AE166" s="20"/>
      <c r="AF166" s="20"/>
      <c r="AG166" s="29"/>
      <c r="AH166" s="29"/>
      <c r="AI166" s="29"/>
      <c r="AJ166" s="29"/>
      <c r="AK166" s="29"/>
    </row>
    <row r="167" spans="20:37">
      <c r="T167" s="81"/>
      <c r="U167" s="81"/>
      <c r="V167" s="81"/>
      <c r="W167" s="26"/>
      <c r="X167" s="26"/>
      <c r="Y167" s="26"/>
      <c r="Z167" s="26"/>
      <c r="AA167" s="30"/>
      <c r="AB167" s="20"/>
      <c r="AC167" s="20"/>
      <c r="AD167" s="20"/>
      <c r="AE167" s="20"/>
      <c r="AF167" s="20"/>
      <c r="AG167" s="29"/>
      <c r="AH167" s="29"/>
      <c r="AI167" s="29"/>
      <c r="AJ167" s="29"/>
      <c r="AK167" s="29"/>
    </row>
    <row r="168" spans="20:37">
      <c r="T168" s="81"/>
      <c r="U168" s="81"/>
      <c r="V168" s="81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80"/>
      <c r="U169" s="80"/>
      <c r="V169" s="80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9"/>
      <c r="AH169" s="29"/>
      <c r="AI169" s="29"/>
      <c r="AJ169" s="29"/>
      <c r="AK169" s="29"/>
    </row>
    <row r="170" spans="20:37"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20:37"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20:37">
      <c r="T172" s="79"/>
      <c r="U172" s="79"/>
      <c r="V172" s="79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9"/>
      <c r="AH172" s="29"/>
      <c r="AI172" s="29"/>
      <c r="AJ172" s="29"/>
      <c r="AK172" s="29"/>
    </row>
    <row r="173" spans="20:37">
      <c r="T173" s="79"/>
      <c r="U173" s="79"/>
      <c r="V173" s="79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9"/>
      <c r="AH173" s="29"/>
      <c r="AI173" s="29"/>
      <c r="AJ173" s="29"/>
      <c r="AK173" s="29"/>
    </row>
    <row r="174" spans="20:37">
      <c r="T174" s="79"/>
      <c r="U174" s="79"/>
      <c r="V174" s="79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9"/>
      <c r="AH174" s="29"/>
      <c r="AI174" s="29"/>
      <c r="AJ174" s="29"/>
      <c r="AK174" s="29"/>
    </row>
    <row r="175" spans="20:37">
      <c r="T175" s="79"/>
      <c r="U175" s="79"/>
      <c r="V175" s="79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9"/>
      <c r="AH175" s="29"/>
      <c r="AI175" s="29"/>
      <c r="AJ175" s="29"/>
      <c r="AK175" s="29"/>
    </row>
    <row r="176" spans="20:37">
      <c r="T176" s="81"/>
      <c r="U176" s="81"/>
      <c r="V176" s="81"/>
      <c r="W176" s="26"/>
      <c r="X176" s="26"/>
      <c r="Y176" s="26"/>
      <c r="Z176" s="26"/>
      <c r="AA176" s="26"/>
      <c r="AB176" s="20"/>
      <c r="AC176" s="20"/>
      <c r="AD176" s="20"/>
      <c r="AE176" s="20"/>
      <c r="AF176" s="20"/>
      <c r="AG176" s="29"/>
      <c r="AH176" s="29"/>
      <c r="AI176" s="29"/>
      <c r="AJ176" s="29"/>
      <c r="AK176" s="29"/>
    </row>
    <row r="177" spans="20:37">
      <c r="T177" s="81"/>
      <c r="U177" s="81"/>
      <c r="V177" s="81"/>
      <c r="W177" s="26"/>
      <c r="X177" s="26"/>
      <c r="Y177" s="26"/>
      <c r="Z177" s="26"/>
      <c r="AA177" s="26"/>
      <c r="AB177" s="20"/>
      <c r="AC177" s="20"/>
      <c r="AD177" s="20"/>
      <c r="AE177" s="20"/>
      <c r="AF177" s="20"/>
      <c r="AG177" s="29"/>
      <c r="AH177" s="29"/>
      <c r="AI177" s="29"/>
      <c r="AJ177" s="29"/>
      <c r="AK177" s="29"/>
    </row>
    <row r="178" spans="20:37">
      <c r="T178" s="81"/>
      <c r="U178" s="81"/>
      <c r="V178" s="81"/>
      <c r="W178" s="26"/>
      <c r="X178" s="26"/>
      <c r="Y178" s="26"/>
      <c r="Z178" s="26"/>
      <c r="AA178" s="26"/>
      <c r="AB178" s="20"/>
      <c r="AC178" s="20"/>
      <c r="AD178" s="20"/>
      <c r="AE178" s="20"/>
      <c r="AF178" s="20"/>
      <c r="AG178" s="29"/>
      <c r="AH178" s="29"/>
      <c r="AI178" s="29"/>
      <c r="AJ178" s="29"/>
      <c r="AK178" s="29"/>
    </row>
    <row r="179" spans="20:37">
      <c r="T179" s="81"/>
      <c r="U179" s="81"/>
      <c r="V179" s="81"/>
      <c r="W179" s="26"/>
      <c r="X179" s="26"/>
      <c r="Y179" s="26"/>
      <c r="Z179" s="26"/>
      <c r="AA179" s="26"/>
      <c r="AB179" s="20"/>
      <c r="AC179" s="20"/>
      <c r="AD179" s="20"/>
      <c r="AE179" s="20"/>
      <c r="AF179" s="20"/>
      <c r="AG179" s="29"/>
      <c r="AH179" s="29"/>
      <c r="AI179" s="29"/>
      <c r="AJ179" s="29"/>
      <c r="AK179" s="29"/>
    </row>
    <row r="180" spans="20:37">
      <c r="T180" s="81"/>
      <c r="U180" s="81"/>
      <c r="V180" s="81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9"/>
      <c r="AH180" s="29"/>
      <c r="AI180" s="29"/>
      <c r="AJ180" s="29"/>
      <c r="AK180" s="29"/>
    </row>
    <row r="181" spans="20:37">
      <c r="T181" s="80"/>
      <c r="U181" s="80"/>
      <c r="V181" s="80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9"/>
      <c r="AH181" s="29"/>
      <c r="AI181" s="29"/>
      <c r="AJ181" s="29"/>
      <c r="AK181" s="29"/>
    </row>
    <row r="182" spans="20:37"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</row>
    <row r="183" spans="20:37"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</row>
    <row r="184" spans="20:37">
      <c r="T184" s="79"/>
      <c r="U184" s="79"/>
      <c r="V184" s="79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9"/>
    </row>
    <row r="185" spans="20:37">
      <c r="T185" s="79"/>
      <c r="U185" s="79"/>
      <c r="V185" s="79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9"/>
    </row>
    <row r="186" spans="20:37">
      <c r="T186" s="79"/>
      <c r="U186" s="79"/>
      <c r="V186" s="79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9"/>
    </row>
    <row r="187" spans="20:37">
      <c r="T187" s="79"/>
      <c r="U187" s="79"/>
      <c r="V187" s="79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9"/>
    </row>
    <row r="188" spans="20:37">
      <c r="T188" s="81"/>
      <c r="U188" s="81"/>
      <c r="V188" s="81"/>
      <c r="W188" s="26"/>
      <c r="X188" s="26"/>
      <c r="Y188" s="26"/>
      <c r="Z188" s="26"/>
      <c r="AA188" s="26"/>
      <c r="AB188" s="20"/>
      <c r="AC188" s="20"/>
      <c r="AD188" s="20"/>
      <c r="AE188" s="20"/>
      <c r="AF188" s="20"/>
      <c r="AG188" s="20"/>
      <c r="AH188" s="20"/>
      <c r="AI188" s="20"/>
      <c r="AJ188" s="20"/>
      <c r="AK188" s="29"/>
    </row>
    <row r="189" spans="20:37">
      <c r="T189" s="81"/>
      <c r="U189" s="81"/>
      <c r="V189" s="81"/>
      <c r="W189" s="26"/>
      <c r="X189" s="26"/>
      <c r="Y189" s="26"/>
      <c r="Z189" s="26"/>
      <c r="AA189" s="26"/>
      <c r="AB189" s="20"/>
      <c r="AC189" s="20"/>
      <c r="AD189" s="20"/>
      <c r="AE189" s="20"/>
      <c r="AF189" s="20"/>
      <c r="AG189" s="20"/>
      <c r="AH189" s="20"/>
      <c r="AI189" s="20"/>
      <c r="AJ189" s="20"/>
      <c r="AK189" s="29"/>
    </row>
    <row r="190" spans="20:37">
      <c r="T190" s="81"/>
      <c r="U190" s="81"/>
      <c r="V190" s="81"/>
      <c r="W190" s="26"/>
      <c r="X190" s="26"/>
      <c r="Y190" s="26"/>
      <c r="Z190" s="26"/>
      <c r="AA190" s="26"/>
      <c r="AB190" s="20"/>
      <c r="AC190" s="20"/>
      <c r="AD190" s="20"/>
      <c r="AE190" s="20"/>
      <c r="AF190" s="20"/>
      <c r="AG190" s="20"/>
      <c r="AH190" s="20"/>
      <c r="AI190" s="20"/>
      <c r="AJ190" s="20"/>
      <c r="AK190" s="29"/>
    </row>
    <row r="191" spans="20:37">
      <c r="T191" s="81"/>
      <c r="U191" s="81"/>
      <c r="V191" s="81"/>
      <c r="W191" s="26"/>
      <c r="X191" s="26"/>
      <c r="Y191" s="26"/>
      <c r="Z191" s="26"/>
      <c r="AA191" s="26"/>
      <c r="AB191" s="20"/>
      <c r="AC191" s="20"/>
      <c r="AD191" s="20"/>
      <c r="AE191" s="20"/>
      <c r="AF191" s="20"/>
      <c r="AG191" s="20"/>
      <c r="AH191" s="20"/>
      <c r="AI191" s="20"/>
      <c r="AJ191" s="20"/>
      <c r="AK191" s="29"/>
    </row>
    <row r="192" spans="20:37">
      <c r="T192" s="81"/>
      <c r="U192" s="81"/>
      <c r="V192" s="81"/>
      <c r="W192" s="26"/>
      <c r="X192" s="26"/>
      <c r="Y192" s="26"/>
      <c r="Z192" s="26"/>
      <c r="AA192" s="26"/>
      <c r="AB192" s="20"/>
      <c r="AC192" s="20"/>
      <c r="AD192" s="20"/>
      <c r="AE192" s="20"/>
      <c r="AF192" s="20"/>
      <c r="AG192" s="20"/>
      <c r="AH192" s="20"/>
      <c r="AI192" s="20"/>
      <c r="AJ192" s="20"/>
      <c r="AK192" s="29"/>
    </row>
    <row r="193" spans="20:37">
      <c r="T193" s="80"/>
      <c r="U193" s="80"/>
      <c r="V193" s="80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20:37"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  <row r="199" spans="20:37"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  <row r="200" spans="20:37"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</row>
    <row r="201" spans="20:37"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</row>
    <row r="202" spans="20:37"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</row>
  </sheetData>
  <sheetProtection password="CE28" sheet="1" objects="1" scenarios="1" selectLockedCells="1" selectUnlockedCells="1"/>
  <mergeCells count="241">
    <mergeCell ref="W33:X33"/>
    <mergeCell ref="T33:U33"/>
    <mergeCell ref="B41:H41"/>
    <mergeCell ref="J41:K41"/>
    <mergeCell ref="B42:H42"/>
    <mergeCell ref="J42:K42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2:P12"/>
    <mergeCell ref="M13:P13"/>
    <mergeCell ref="J12:K12"/>
    <mergeCell ref="J13:K13"/>
    <mergeCell ref="J14:K14"/>
    <mergeCell ref="M19:N19"/>
    <mergeCell ref="B27:H27"/>
    <mergeCell ref="B28:H28"/>
    <mergeCell ref="M36:P36"/>
    <mergeCell ref="O33:P33"/>
    <mergeCell ref="O22:P22"/>
    <mergeCell ref="M35:P35"/>
    <mergeCell ref="J30:K30"/>
    <mergeCell ref="O19:P19"/>
    <mergeCell ref="M28:P28"/>
    <mergeCell ref="J28:K28"/>
    <mergeCell ref="M31:P31"/>
    <mergeCell ref="T106:V106"/>
    <mergeCell ref="T107:V107"/>
    <mergeCell ref="T108:V108"/>
    <mergeCell ref="T97:V97"/>
    <mergeCell ref="T78:V78"/>
    <mergeCell ref="T79:V79"/>
    <mergeCell ref="T80:V80"/>
    <mergeCell ref="T103:V103"/>
    <mergeCell ref="T104:V104"/>
    <mergeCell ref="T81:V81"/>
    <mergeCell ref="T82:V82"/>
    <mergeCell ref="T83:V83"/>
    <mergeCell ref="T84:V84"/>
    <mergeCell ref="T102:V102"/>
    <mergeCell ref="T94:V94"/>
    <mergeCell ref="T95:V95"/>
    <mergeCell ref="T96:V96"/>
    <mergeCell ref="T89:V89"/>
    <mergeCell ref="T90:V90"/>
    <mergeCell ref="T91:V91"/>
    <mergeCell ref="T92:V92"/>
    <mergeCell ref="T98:V98"/>
    <mergeCell ref="T101:V101"/>
    <mergeCell ref="T93:V93"/>
    <mergeCell ref="R20:R21"/>
    <mergeCell ref="S20:S21"/>
    <mergeCell ref="T58:V58"/>
    <mergeCell ref="T59:V59"/>
    <mergeCell ref="T60:V60"/>
    <mergeCell ref="T57:V57"/>
    <mergeCell ref="T73:V73"/>
    <mergeCell ref="T66:V66"/>
    <mergeCell ref="T67:V67"/>
    <mergeCell ref="T68:V68"/>
    <mergeCell ref="T69:V69"/>
    <mergeCell ref="T70:V70"/>
    <mergeCell ref="T71:V71"/>
    <mergeCell ref="T61:V61"/>
    <mergeCell ref="T142:V142"/>
    <mergeCell ref="T143:V143"/>
    <mergeCell ref="T144:V144"/>
    <mergeCell ref="T122:V122"/>
    <mergeCell ref="T126:V126"/>
    <mergeCell ref="T127:V127"/>
    <mergeCell ref="T129:V129"/>
    <mergeCell ref="T128:V128"/>
    <mergeCell ref="T130:V130"/>
    <mergeCell ref="T131:V131"/>
    <mergeCell ref="T125:V125"/>
    <mergeCell ref="T123:V123"/>
    <mergeCell ref="T124:V124"/>
    <mergeCell ref="T138:V138"/>
    <mergeCell ref="T139:V139"/>
    <mergeCell ref="T140:V140"/>
    <mergeCell ref="T141:V141"/>
    <mergeCell ref="T136:V136"/>
    <mergeCell ref="T137:V137"/>
    <mergeCell ref="T109:V109"/>
    <mergeCell ref="T110:V110"/>
    <mergeCell ref="T105:V105"/>
    <mergeCell ref="T167:V167"/>
    <mergeCell ref="T168:V168"/>
    <mergeCell ref="T169:V169"/>
    <mergeCell ref="T165:V165"/>
    <mergeCell ref="T166:V166"/>
    <mergeCell ref="T145:V145"/>
    <mergeCell ref="T148:V148"/>
    <mergeCell ref="T149:V149"/>
    <mergeCell ref="T150:V150"/>
    <mergeCell ref="T151:V151"/>
    <mergeCell ref="T152:V152"/>
    <mergeCell ref="T153:V153"/>
    <mergeCell ref="T154:V154"/>
    <mergeCell ref="T155:V155"/>
    <mergeCell ref="T164:V164"/>
    <mergeCell ref="T156:V156"/>
    <mergeCell ref="T157:V157"/>
    <mergeCell ref="T160:V160"/>
    <mergeCell ref="T161:V161"/>
    <mergeCell ref="T162:V162"/>
    <mergeCell ref="T163:V163"/>
    <mergeCell ref="T172:V172"/>
    <mergeCell ref="T173:V173"/>
    <mergeCell ref="T174:V174"/>
    <mergeCell ref="T175:V175"/>
    <mergeCell ref="T176:V176"/>
    <mergeCell ref="T177:V177"/>
    <mergeCell ref="T193:V193"/>
    <mergeCell ref="T178:V178"/>
    <mergeCell ref="T179:V179"/>
    <mergeCell ref="T180:V180"/>
    <mergeCell ref="T181:V181"/>
    <mergeCell ref="T184:V184"/>
    <mergeCell ref="T185:V185"/>
    <mergeCell ref="T186:V186"/>
    <mergeCell ref="T187:V187"/>
    <mergeCell ref="T188:V188"/>
    <mergeCell ref="T190:V190"/>
    <mergeCell ref="T191:V191"/>
    <mergeCell ref="T192:V192"/>
    <mergeCell ref="T189:V189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1:K11"/>
    <mergeCell ref="F10:G11"/>
    <mergeCell ref="A10:E11"/>
    <mergeCell ref="K7:L7"/>
    <mergeCell ref="F15:G16"/>
    <mergeCell ref="I10:Z10"/>
    <mergeCell ref="Q20:Q21"/>
    <mergeCell ref="B37:H37"/>
    <mergeCell ref="B38:H38"/>
    <mergeCell ref="M20:N21"/>
    <mergeCell ref="M22:N22"/>
    <mergeCell ref="J23:K23"/>
    <mergeCell ref="J27:K27"/>
    <mergeCell ref="M33:N33"/>
    <mergeCell ref="J31:K31"/>
    <mergeCell ref="J33:K33"/>
    <mergeCell ref="J34:K34"/>
    <mergeCell ref="B34:H34"/>
    <mergeCell ref="J25:K25"/>
    <mergeCell ref="B30:G30"/>
    <mergeCell ref="M37:P37"/>
    <mergeCell ref="P20:P21"/>
    <mergeCell ref="O20:O21"/>
    <mergeCell ref="B35:H35"/>
    <mergeCell ref="B36:H36"/>
    <mergeCell ref="M34:P34"/>
    <mergeCell ref="J36:K36"/>
    <mergeCell ref="M29:P29"/>
    <mergeCell ref="M30:P30"/>
    <mergeCell ref="B32:G32"/>
    <mergeCell ref="O38:P38"/>
    <mergeCell ref="J54:K54"/>
    <mergeCell ref="J52:K52"/>
    <mergeCell ref="J37:K37"/>
    <mergeCell ref="J38:K38"/>
    <mergeCell ref="J35:K35"/>
    <mergeCell ref="M32:P32"/>
    <mergeCell ref="J32:K32"/>
    <mergeCell ref="J29:K29"/>
    <mergeCell ref="J40:K40"/>
    <mergeCell ref="M40:P40"/>
    <mergeCell ref="M39:P39"/>
    <mergeCell ref="M52:P52"/>
    <mergeCell ref="J50:K50"/>
    <mergeCell ref="B51:H51"/>
    <mergeCell ref="B40:H40"/>
    <mergeCell ref="B54:H54"/>
    <mergeCell ref="J51:K51"/>
    <mergeCell ref="M51:P51"/>
    <mergeCell ref="J39:K39"/>
    <mergeCell ref="B43:H43"/>
    <mergeCell ref="J43:K43"/>
    <mergeCell ref="B44:H44"/>
    <mergeCell ref="J44:K44"/>
    <mergeCell ref="B45:H45"/>
    <mergeCell ref="J45:K45"/>
    <mergeCell ref="B46:H46"/>
    <mergeCell ref="J46:K46"/>
    <mergeCell ref="B52:G52"/>
    <mergeCell ref="B47:H47"/>
    <mergeCell ref="J47:K47"/>
    <mergeCell ref="B48:H48"/>
    <mergeCell ref="J48:K48"/>
    <mergeCell ref="B49:H49"/>
    <mergeCell ref="J49:K49"/>
    <mergeCell ref="B50:H50"/>
    <mergeCell ref="B53:H53"/>
    <mergeCell ref="J53:K53"/>
    <mergeCell ref="N55:S55"/>
    <mergeCell ref="T77:V77"/>
    <mergeCell ref="T62:V62"/>
    <mergeCell ref="T65:V65"/>
    <mergeCell ref="T74:V74"/>
    <mergeCell ref="T85:V85"/>
    <mergeCell ref="T86:V86"/>
    <mergeCell ref="T72:V72"/>
    <mergeCell ref="A64:K64"/>
    <mergeCell ref="A57:K57"/>
    <mergeCell ref="A59:K59"/>
    <mergeCell ref="A61:K61"/>
    <mergeCell ref="A62:K62"/>
    <mergeCell ref="A56:Z56"/>
  </mergeCells>
  <printOptions horizontalCentered="1"/>
  <pageMargins left="0" right="0" top="0" bottom="0" header="0" footer="0"/>
  <pageSetup paperSize="9" scale="90" orientation="portrait" horizontalDpi="180" verticalDpi="180" r:id="rId1"/>
  <rowBreaks count="1" manualBreakCount="1">
    <brk id="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2012-03-06T02:56:48Z</dcterms:modified>
</cp:coreProperties>
</file>