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353"/>
  </bookViews>
  <sheets>
    <sheet name="5 этажные с мусоропроводом" sheetId="1" r:id="rId1"/>
  </sheets>
  <calcPr calcId="145621"/>
</workbook>
</file>

<file path=xl/calcChain.xml><?xml version="1.0" encoding="utf-8"?>
<calcChain xmlns="http://schemas.openxmlformats.org/spreadsheetml/2006/main">
  <c r="I45" i="1" l="1"/>
  <c r="I46" i="1"/>
  <c r="I44" i="1"/>
  <c r="I41" i="1"/>
  <c r="I34" i="1"/>
  <c r="I35" i="1"/>
  <c r="I36" i="1"/>
  <c r="I37" i="1"/>
  <c r="I38" i="1"/>
  <c r="I39" i="1"/>
  <c r="I40" i="1"/>
  <c r="I33" i="1"/>
  <c r="J32" i="1"/>
  <c r="J43" i="1"/>
  <c r="U30" i="1"/>
  <c r="U29" i="1"/>
  <c r="U28" i="1"/>
  <c r="U27" i="1"/>
  <c r="U26" i="1"/>
  <c r="M12" i="1"/>
  <c r="R30" i="1"/>
  <c r="T36" i="1"/>
  <c r="Q33" i="1"/>
  <c r="R17" i="1"/>
  <c r="U36" i="1" l="1"/>
  <c r="W28" i="1"/>
  <c r="X28" i="1"/>
  <c r="I42" i="1" l="1"/>
  <c r="R32" i="1"/>
  <c r="R31" i="1"/>
  <c r="R29" i="1"/>
  <c r="R28" i="1"/>
  <c r="R27" i="1"/>
  <c r="R26" i="1"/>
  <c r="R24" i="1"/>
  <c r="R23" i="1"/>
  <c r="R22" i="1"/>
  <c r="R21" i="1"/>
  <c r="R20" i="1"/>
  <c r="R19" i="1"/>
  <c r="R16" i="1"/>
  <c r="J25" i="1" l="1"/>
  <c r="J42" i="1"/>
  <c r="R33" i="1"/>
  <c r="I18" i="1"/>
  <c r="I17" i="1"/>
  <c r="I31" i="1" l="1"/>
  <c r="I28" i="1"/>
  <c r="I24" i="1"/>
  <c r="I22" i="1"/>
  <c r="I20" i="1"/>
  <c r="I29" i="1"/>
  <c r="I27" i="1"/>
  <c r="I23" i="1"/>
  <c r="I19" i="1"/>
  <c r="I21" i="1"/>
  <c r="I26" i="1" l="1"/>
  <c r="J15" i="1"/>
  <c r="J47" i="1" s="1"/>
  <c r="I16" i="1"/>
  <c r="I15" i="1" s="1"/>
  <c r="I30" i="1"/>
  <c r="I25" i="1"/>
  <c r="M11" i="1" l="1"/>
  <c r="I47" i="1"/>
  <c r="P12" i="1"/>
</calcChain>
</file>

<file path=xl/sharedStrings.xml><?xml version="1.0" encoding="utf-8"?>
<sst xmlns="http://schemas.openxmlformats.org/spreadsheetml/2006/main" count="78" uniqueCount="78">
  <si>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</si>
  <si>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</si>
  <si>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</si>
  <si>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</si>
  <si>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</si>
  <si>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</si>
  <si>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</si>
  <si>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</si>
  <si>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</si>
  <si>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</si>
  <si>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</si>
  <si>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</si>
  <si>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</si>
  <si>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</si>
  <si>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</si>
  <si>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Отчет о выполненных работах и оказанных услугах</t>
  </si>
  <si>
    <t>Обслуживание домофонов (кодовых замков)</t>
  </si>
  <si>
    <t>Капитальный ремонт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</si>
  <si>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</si>
  <si>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</si>
  <si>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</si>
  <si>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</si>
  <si>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</si>
  <si>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</si>
  <si>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</si>
  <si>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</si>
  <si>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</si>
  <si>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</si>
  <si>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</si>
  <si>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</si>
  <si>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</si>
  <si>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</si>
  <si>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</si>
  <si>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</si>
  <si>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</si>
  <si>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</si>
  <si>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</si>
  <si>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</si>
  <si>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</si>
  <si>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</si>
  <si>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</si>
  <si>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</si>
  <si>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Академика Курчатова, д. №1/11</t>
    </r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</si>
  <si>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</si>
  <si>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</si>
  <si>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</si>
  <si>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</si>
  <si>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</si>
  <si>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</si>
  <si>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</si>
  <si>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</si>
  <si>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</si>
  <si>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7.1</t>
  </si>
  <si>
    <t xml:space="preserve"> по договору управления многоквартирным домом  за 2012г.</t>
  </si>
  <si>
    <t xml:space="preserve">Ремонт фасада </t>
  </si>
  <si>
    <t>7.2</t>
  </si>
  <si>
    <t>Установка приборов учета на отопление</t>
  </si>
  <si>
    <t>Автоматизированная система учета тепловой энергии</t>
  </si>
  <si>
    <t>7.3</t>
  </si>
  <si>
    <t>Монтаж труб ПП в мусорокамерах -30,0м.</t>
  </si>
  <si>
    <t>Измерение и испытание электрооборудования</t>
  </si>
  <si>
    <t>Ремонт выпуска канализации Ф-100мм -12м</t>
  </si>
  <si>
    <t xml:space="preserve">Прокладка труб ПП Ф-20мм (14 подъезд) -16м </t>
  </si>
  <si>
    <t>Латочный ремонт кровли -31м2</t>
  </si>
  <si>
    <t>Распиловка деревьев -6шт</t>
  </si>
  <si>
    <t>Монтаж светильников (6,20,12,15,19 подъезды)-5 шт</t>
  </si>
  <si>
    <t>Утепление стен - кв. №192</t>
  </si>
  <si>
    <t>Устройство подсобного помещения</t>
  </si>
  <si>
    <t>Тарифы</t>
  </si>
  <si>
    <t>Благоустройство и обеспечение санитарного состояния жилых зданий и придомовых территорий</t>
  </si>
  <si>
    <t>Уборка лестничных клеток</t>
  </si>
  <si>
    <t>Технический надзор за эксплуатацией ж/фонда</t>
  </si>
  <si>
    <t>Сети электроснабжения</t>
  </si>
  <si>
    <t>Аварийная  служба</t>
  </si>
  <si>
    <t>Обслуживание лифтов</t>
  </si>
  <si>
    <t>Общедомовые приборы  учета тепловой энергии ГВС и отопления</t>
  </si>
  <si>
    <t>Техническое обслуживание общего имущества</t>
  </si>
  <si>
    <t>Зам. директора по экономике                                                                  А.Ф. Тимиргалиева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</si>
</sst>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5" fillId="2" borderId="0" xfId="0" applyFont="1" applyFill="1" applyAlignment="1">
      <alignment horizont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6" fillId="2" borderId="0" xfId="0" applyNumberFormat="1" applyFont="1" applyFill="1"/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" fontId="0" fillId="7" borderId="1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8" borderId="1" xfId="0" applyFill="1" applyBorder="1"/>
    <xf numFmtId="0" fontId="1" fillId="2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zoomScaleNormal="100" zoomScaleSheetLayoutView="100" workbookViewId="0">
      <selection activeCell="AC45" sqref="AC45"/>
    </sheetView>
  </sheetViews>
  <sheetFormatPr defaultRowHeight="15" x14ac:dyDescent="0.25"/>
  <cols>
    <col min="1" max="2" width="3.28515625" customWidth="1"/>
    <col min="3" max="3" width="3.5703125" customWidth="1"/>
    <col min="4" max="4" width="5" customWidth="1"/>
    <col min="5" max="5" width="10.5703125" customWidth="1"/>
    <col min="6" max="6" width="5.85546875" customWidth="1"/>
    <col min="7" max="7" width="24.42578125" customWidth="1"/>
    <col min="8" max="8" width="0.5703125" hidden="1" customWidth="1"/>
    <col min="9" max="9" width="13" customWidth="1"/>
    <col min="10" max="10" width="10.7109375" customWidth="1"/>
    <col min="11" max="11" width="1.7109375" customWidth="1"/>
    <col min="12" max="12" width="11" hidden="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2.140625" hidden="1" customWidth="1"/>
    <col min="27" max="29" width="11.85546875" customWidth="1"/>
    <col min="30" max="30" width="12.42578125" customWidth="1"/>
    <col min="31" max="31" width="13.140625" customWidth="1"/>
    <col min="32" max="33" width="11.7109375" customWidth="1"/>
    <col min="34" max="34" width="11" customWidth="1"/>
    <col min="35" max="35" width="11.7109375" customWidth="1"/>
    <col min="36" max="37" width="9.140625" customWidth="1"/>
  </cols>
  <sheetData>
    <row r="1" spans="1:19" x14ac:dyDescent="0.25">
      <c r="A1" s="70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x14ac:dyDescent="0.25">
      <c r="A2" s="70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9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9" x14ac:dyDescent="0.25">
      <c r="A4" s="104" t="s">
        <v>14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40"/>
    </row>
    <row r="5" spans="1:19" x14ac:dyDescent="0.25">
      <c r="A5" s="1" t="s">
        <v>42</v>
      </c>
      <c r="B5" s="1"/>
      <c r="C5" s="1"/>
      <c r="D5" s="1"/>
      <c r="E5" s="1"/>
      <c r="F5" s="1"/>
      <c r="G5" s="1"/>
      <c r="H5" s="1"/>
      <c r="I5" s="1"/>
      <c r="J5" s="1"/>
      <c r="K5" s="1"/>
      <c r="L5" s="39"/>
    </row>
    <row r="6" spans="1:19" ht="8.2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9" x14ac:dyDescent="0.25">
      <c r="A7" s="106" t="s">
        <v>11</v>
      </c>
      <c r="B7" s="106"/>
      <c r="C7" s="106"/>
      <c r="D7" s="106"/>
      <c r="E7" s="31">
        <v>16085.1</v>
      </c>
      <c r="F7" s="2" t="s">
        <v>12</v>
      </c>
      <c r="G7" s="3"/>
      <c r="H7" s="3"/>
      <c r="I7" s="22" t="s">
        <v>13</v>
      </c>
      <c r="J7" s="64">
        <v>115</v>
      </c>
      <c r="K7" s="71"/>
      <c r="L7" s="71"/>
      <c r="M7" s="16"/>
    </row>
    <row r="8" spans="1:19" ht="8.25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"/>
    </row>
    <row r="9" spans="1:19" ht="3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"/>
    </row>
    <row r="10" spans="1:19" ht="15" customHeight="1" x14ac:dyDescent="0.25">
      <c r="A10" s="103" t="s">
        <v>0</v>
      </c>
      <c r="B10" s="105" t="s">
        <v>1</v>
      </c>
      <c r="C10" s="105"/>
      <c r="D10" s="105"/>
      <c r="E10" s="105"/>
      <c r="F10" s="105"/>
      <c r="G10" s="105"/>
      <c r="H10" s="105"/>
      <c r="I10" s="107" t="s">
        <v>24</v>
      </c>
      <c r="J10" s="107"/>
      <c r="K10" s="107"/>
      <c r="L10" s="17"/>
      <c r="M10" s="86"/>
      <c r="N10" s="87"/>
      <c r="O10" s="88"/>
      <c r="P10" s="89"/>
    </row>
    <row r="11" spans="1:19" ht="12" customHeight="1" x14ac:dyDescent="0.25">
      <c r="A11" s="103"/>
      <c r="B11" s="105"/>
      <c r="C11" s="105"/>
      <c r="D11" s="105"/>
      <c r="E11" s="105"/>
      <c r="F11" s="105"/>
      <c r="G11" s="105"/>
      <c r="H11" s="105"/>
      <c r="I11" s="103" t="s">
        <v>27</v>
      </c>
      <c r="J11" s="103" t="s">
        <v>25</v>
      </c>
      <c r="K11" s="103"/>
      <c r="L11" s="17"/>
      <c r="M11" s="90">
        <f>I15+I23+I24+I25+I32+I42</f>
        <v>2358840.38</v>
      </c>
      <c r="N11" s="91"/>
      <c r="O11" s="95"/>
      <c r="P11" s="95"/>
    </row>
    <row r="12" spans="1:19" ht="8.25" customHeight="1" x14ac:dyDescent="0.25">
      <c r="A12" s="103"/>
      <c r="B12" s="105"/>
      <c r="C12" s="105"/>
      <c r="D12" s="105"/>
      <c r="E12" s="105"/>
      <c r="F12" s="105"/>
      <c r="G12" s="105"/>
      <c r="H12" s="105"/>
      <c r="I12" s="103"/>
      <c r="J12" s="103"/>
      <c r="K12" s="103"/>
      <c r="L12" s="17"/>
      <c r="M12" s="109">
        <f>2719397.69</f>
        <v>2719397.69</v>
      </c>
      <c r="N12" s="109"/>
      <c r="O12" s="116"/>
      <c r="P12" s="115">
        <f>M12-M11</f>
        <v>360557.31000000006</v>
      </c>
      <c r="Q12" s="98" t="s">
        <v>68</v>
      </c>
      <c r="R12" s="98" t="s">
        <v>39</v>
      </c>
      <c r="S12" s="100"/>
    </row>
    <row r="13" spans="1:19" ht="7.5" customHeight="1" x14ac:dyDescent="0.25">
      <c r="A13" s="103"/>
      <c r="B13" s="105"/>
      <c r="C13" s="105"/>
      <c r="D13" s="105"/>
      <c r="E13" s="105"/>
      <c r="F13" s="105"/>
      <c r="G13" s="105"/>
      <c r="H13" s="105"/>
      <c r="I13" s="103"/>
      <c r="J13" s="103"/>
      <c r="K13" s="103"/>
      <c r="L13" s="17"/>
      <c r="M13" s="109"/>
      <c r="N13" s="109"/>
      <c r="O13" s="116"/>
      <c r="P13" s="116"/>
      <c r="Q13" s="98"/>
      <c r="R13" s="98"/>
      <c r="S13" s="100"/>
    </row>
    <row r="14" spans="1:19" ht="27.75" customHeight="1" x14ac:dyDescent="0.25">
      <c r="A14" s="108" t="s">
        <v>69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8"/>
      <c r="M14" s="110"/>
      <c r="N14" s="111"/>
      <c r="O14" s="92"/>
      <c r="P14" s="92"/>
      <c r="Q14" s="48">
        <v>14.31</v>
      </c>
      <c r="R14" s="48">
        <v>100</v>
      </c>
      <c r="S14" s="46"/>
    </row>
    <row r="15" spans="1:19" ht="15.75" customHeight="1" x14ac:dyDescent="0.25">
      <c r="A15" s="4">
        <v>1</v>
      </c>
      <c r="B15" s="80" t="s">
        <v>10</v>
      </c>
      <c r="C15" s="81"/>
      <c r="D15" s="81"/>
      <c r="E15" s="81"/>
      <c r="F15" s="81"/>
      <c r="G15" s="81"/>
      <c r="H15" s="82"/>
      <c r="I15" s="11">
        <f>I16+I17+I18+I19+I20+I21+I22</f>
        <v>1072937.08</v>
      </c>
      <c r="J15" s="112">
        <f>J16+J17+J18+J19+J20+J21+J22</f>
        <v>1072937.08</v>
      </c>
      <c r="K15" s="113"/>
      <c r="L15" s="20"/>
      <c r="M15" s="35">
        <v>3.82</v>
      </c>
      <c r="N15" s="35">
        <v>4.88</v>
      </c>
      <c r="O15" s="35">
        <v>4.38</v>
      </c>
      <c r="P15" s="37">
        <v>6.99</v>
      </c>
      <c r="Q15" s="47"/>
      <c r="R15" s="47"/>
      <c r="S15" s="30"/>
    </row>
    <row r="16" spans="1:19" ht="15" customHeight="1" x14ac:dyDescent="0.25">
      <c r="A16" s="5" t="s">
        <v>2</v>
      </c>
      <c r="B16" s="83" t="s">
        <v>70</v>
      </c>
      <c r="C16" s="84"/>
      <c r="D16" s="84"/>
      <c r="E16" s="84"/>
      <c r="F16" s="84"/>
      <c r="G16" s="84"/>
      <c r="H16" s="85"/>
      <c r="I16" s="12">
        <f t="shared" ref="I16:I31" si="0">J16</f>
        <v>320038.59999999998</v>
      </c>
      <c r="J16" s="68">
        <v>320038.59999999998</v>
      </c>
      <c r="K16" s="69"/>
      <c r="L16" s="21"/>
      <c r="M16" s="78">
        <v>1.74</v>
      </c>
      <c r="N16" s="79"/>
      <c r="O16" s="79"/>
      <c r="P16" s="79"/>
      <c r="Q16" s="48">
        <v>1.66</v>
      </c>
      <c r="R16" s="47">
        <f>Q16*R14/Q14</f>
        <v>11.600279524807826</v>
      </c>
      <c r="S16" s="30"/>
    </row>
    <row r="17" spans="1:24" ht="13.5" customHeight="1" x14ac:dyDescent="0.25">
      <c r="A17" s="5" t="s">
        <v>3</v>
      </c>
      <c r="B17" s="83" t="s">
        <v>7</v>
      </c>
      <c r="C17" s="84"/>
      <c r="D17" s="84"/>
      <c r="E17" s="84"/>
      <c r="F17" s="84"/>
      <c r="G17" s="84"/>
      <c r="H17" s="85"/>
      <c r="I17" s="12">
        <f t="shared" si="0"/>
        <v>262398.25</v>
      </c>
      <c r="J17" s="68">
        <v>262398.25</v>
      </c>
      <c r="K17" s="69"/>
      <c r="L17" s="21"/>
      <c r="M17" s="36"/>
      <c r="N17" s="36">
        <v>1.06</v>
      </c>
      <c r="O17" s="78">
        <v>0.56000000000000005</v>
      </c>
      <c r="P17" s="79"/>
      <c r="Q17" s="48">
        <v>1.36</v>
      </c>
      <c r="R17" s="47">
        <f>Q17*R14/Q14</f>
        <v>9.5038434661076163</v>
      </c>
      <c r="S17" s="30"/>
    </row>
    <row r="18" spans="1:24" ht="15" customHeight="1" x14ac:dyDescent="0.25">
      <c r="A18" s="5" t="s">
        <v>4</v>
      </c>
      <c r="B18" s="65" t="s">
        <v>74</v>
      </c>
      <c r="C18" s="66"/>
      <c r="D18" s="66"/>
      <c r="E18" s="66"/>
      <c r="F18" s="66"/>
      <c r="G18" s="66"/>
      <c r="H18" s="67"/>
      <c r="I18" s="12">
        <f t="shared" si="0"/>
        <v>0</v>
      </c>
      <c r="J18" s="93">
        <v>0</v>
      </c>
      <c r="K18" s="94"/>
      <c r="L18" s="19"/>
      <c r="M18" s="35"/>
      <c r="N18" s="35"/>
      <c r="O18" s="35"/>
      <c r="P18" s="37">
        <v>2.61</v>
      </c>
      <c r="Q18" s="48"/>
      <c r="R18" s="47"/>
      <c r="S18" s="30"/>
    </row>
    <row r="19" spans="1:24" ht="15" customHeight="1" x14ac:dyDescent="0.25">
      <c r="A19" s="5" t="s">
        <v>5</v>
      </c>
      <c r="B19" s="65" t="s">
        <v>8</v>
      </c>
      <c r="C19" s="66"/>
      <c r="D19" s="66"/>
      <c r="E19" s="66"/>
      <c r="F19" s="66"/>
      <c r="G19" s="66"/>
      <c r="H19" s="67"/>
      <c r="I19" s="12">
        <f t="shared" si="0"/>
        <v>210393.11</v>
      </c>
      <c r="J19" s="93">
        <v>210393.11</v>
      </c>
      <c r="K19" s="94"/>
      <c r="L19" s="19"/>
      <c r="M19" s="78">
        <v>1.02</v>
      </c>
      <c r="N19" s="79"/>
      <c r="O19" s="79"/>
      <c r="P19" s="79"/>
      <c r="Q19" s="48">
        <v>1.0900000000000001</v>
      </c>
      <c r="R19" s="47">
        <f>Q19*R14/Q14</f>
        <v>7.617051013277429</v>
      </c>
      <c r="S19" s="30"/>
    </row>
    <row r="20" spans="1:24" ht="14.25" customHeight="1" x14ac:dyDescent="0.25">
      <c r="A20" s="5" t="s">
        <v>6</v>
      </c>
      <c r="B20" s="65" t="s">
        <v>32</v>
      </c>
      <c r="C20" s="66"/>
      <c r="D20" s="66"/>
      <c r="E20" s="66"/>
      <c r="F20" s="66"/>
      <c r="G20" s="66"/>
      <c r="H20" s="67"/>
      <c r="I20" s="34">
        <f t="shared" si="0"/>
        <v>23162.54</v>
      </c>
      <c r="J20" s="93">
        <v>23162.54</v>
      </c>
      <c r="K20" s="94"/>
      <c r="L20" s="19"/>
      <c r="M20" s="78">
        <v>0.13</v>
      </c>
      <c r="N20" s="79"/>
      <c r="O20" s="79"/>
      <c r="P20" s="79"/>
      <c r="Q20" s="48">
        <v>0.12</v>
      </c>
      <c r="R20" s="47">
        <f>Q20*R14/Q14</f>
        <v>0.83857442348008382</v>
      </c>
      <c r="S20" s="30"/>
    </row>
    <row r="21" spans="1:24" ht="15" customHeight="1" x14ac:dyDescent="0.25">
      <c r="A21" s="5" t="s">
        <v>30</v>
      </c>
      <c r="B21" s="65" t="s">
        <v>33</v>
      </c>
      <c r="C21" s="66"/>
      <c r="D21" s="66"/>
      <c r="E21" s="66"/>
      <c r="F21" s="66"/>
      <c r="G21" s="66"/>
      <c r="H21" s="33"/>
      <c r="I21" s="34">
        <f t="shared" si="0"/>
        <v>221048.74</v>
      </c>
      <c r="J21" s="93">
        <v>221048.74</v>
      </c>
      <c r="K21" s="94"/>
      <c r="L21" s="19"/>
      <c r="M21" s="78">
        <v>0.75</v>
      </c>
      <c r="N21" s="79"/>
      <c r="O21" s="79"/>
      <c r="P21" s="79"/>
      <c r="Q21" s="48">
        <v>1.1499999999999999</v>
      </c>
      <c r="R21" s="47">
        <f>Q21*R14/Q14</f>
        <v>8.0363382250174684</v>
      </c>
      <c r="S21" s="30"/>
    </row>
    <row r="22" spans="1:24" ht="15" customHeight="1" x14ac:dyDescent="0.25">
      <c r="A22" s="5" t="s">
        <v>31</v>
      </c>
      <c r="B22" s="65" t="s">
        <v>34</v>
      </c>
      <c r="C22" s="66"/>
      <c r="D22" s="66"/>
      <c r="E22" s="66"/>
      <c r="F22" s="66"/>
      <c r="G22" s="66"/>
      <c r="H22" s="33"/>
      <c r="I22" s="34">
        <f t="shared" si="0"/>
        <v>35895.839999999997</v>
      </c>
      <c r="J22" s="93">
        <v>35895.839999999997</v>
      </c>
      <c r="K22" s="94"/>
      <c r="L22" s="19"/>
      <c r="M22" s="78">
        <v>0.18</v>
      </c>
      <c r="N22" s="79"/>
      <c r="O22" s="79"/>
      <c r="P22" s="79"/>
      <c r="Q22" s="48">
        <v>0.19</v>
      </c>
      <c r="R22" s="47">
        <f>Q22*R14/Q14</f>
        <v>1.3277428371767994</v>
      </c>
      <c r="S22" s="30"/>
    </row>
    <row r="23" spans="1:24" ht="14.25" customHeight="1" x14ac:dyDescent="0.25">
      <c r="A23" s="4">
        <v>2</v>
      </c>
      <c r="B23" s="72" t="s">
        <v>71</v>
      </c>
      <c r="C23" s="73"/>
      <c r="D23" s="73"/>
      <c r="E23" s="73"/>
      <c r="F23" s="73"/>
      <c r="G23" s="73"/>
      <c r="H23" s="74"/>
      <c r="I23" s="11">
        <f t="shared" si="0"/>
        <v>276020.32</v>
      </c>
      <c r="J23" s="112">
        <v>276020.32</v>
      </c>
      <c r="K23" s="113"/>
      <c r="L23" s="20"/>
      <c r="M23" s="78">
        <v>1.38</v>
      </c>
      <c r="N23" s="79"/>
      <c r="O23" s="79"/>
      <c r="P23" s="79"/>
      <c r="Q23" s="48">
        <v>1.43</v>
      </c>
      <c r="R23" s="47">
        <f>Q23*R14/Q14</f>
        <v>9.9930118798043317</v>
      </c>
      <c r="S23" s="30"/>
    </row>
    <row r="24" spans="1:24" ht="14.25" customHeight="1" x14ac:dyDescent="0.25">
      <c r="A24" s="4">
        <v>3</v>
      </c>
      <c r="B24" s="72" t="s">
        <v>35</v>
      </c>
      <c r="C24" s="73"/>
      <c r="D24" s="73"/>
      <c r="E24" s="73"/>
      <c r="F24" s="73"/>
      <c r="G24" s="73"/>
      <c r="H24" s="32"/>
      <c r="I24" s="11">
        <f t="shared" si="0"/>
        <v>183370.14</v>
      </c>
      <c r="J24" s="112">
        <v>183370.14</v>
      </c>
      <c r="K24" s="113"/>
      <c r="L24" s="20"/>
      <c r="M24" s="78">
        <v>0.92</v>
      </c>
      <c r="N24" s="79"/>
      <c r="O24" s="79"/>
      <c r="P24" s="79"/>
      <c r="Q24" s="48">
        <v>0.95</v>
      </c>
      <c r="R24" s="47">
        <f>Q24*R14/Q14</f>
        <v>6.6387141858839973</v>
      </c>
      <c r="S24" s="30"/>
    </row>
    <row r="25" spans="1:24" ht="16.5" customHeight="1" x14ac:dyDescent="0.25">
      <c r="A25" s="6">
        <v>4</v>
      </c>
      <c r="B25" s="75" t="s">
        <v>76</v>
      </c>
      <c r="C25" s="76"/>
      <c r="D25" s="76"/>
      <c r="E25" s="76"/>
      <c r="F25" s="76"/>
      <c r="G25" s="76"/>
      <c r="H25" s="77"/>
      <c r="I25" s="11">
        <f t="shared" si="0"/>
        <v>736911.84</v>
      </c>
      <c r="J25" s="112">
        <f>J26+J27+J28+J29+J30+J31</f>
        <v>736911.84</v>
      </c>
      <c r="K25" s="113"/>
      <c r="L25" s="20"/>
      <c r="M25" s="78">
        <v>4.38</v>
      </c>
      <c r="N25" s="114"/>
      <c r="O25" s="78">
        <v>5.72</v>
      </c>
      <c r="P25" s="79"/>
      <c r="Q25" s="48"/>
      <c r="R25" s="47"/>
      <c r="S25" s="30"/>
      <c r="T25" s="98" t="s">
        <v>40</v>
      </c>
      <c r="U25" s="98"/>
      <c r="W25" s="96" t="s">
        <v>41</v>
      </c>
      <c r="X25" s="97"/>
    </row>
    <row r="26" spans="1:24" ht="15" customHeight="1" x14ac:dyDescent="0.25">
      <c r="A26" s="5" t="s">
        <v>18</v>
      </c>
      <c r="B26" s="65" t="s">
        <v>72</v>
      </c>
      <c r="C26" s="66"/>
      <c r="D26" s="66"/>
      <c r="E26" s="66"/>
      <c r="F26" s="66"/>
      <c r="G26" s="66"/>
      <c r="H26" s="67"/>
      <c r="I26" s="12">
        <f t="shared" si="0"/>
        <v>46212.93</v>
      </c>
      <c r="J26" s="68">
        <v>46212.93</v>
      </c>
      <c r="K26" s="69"/>
      <c r="L26" s="21"/>
      <c r="M26" s="78">
        <v>0.65</v>
      </c>
      <c r="N26" s="79"/>
      <c r="O26" s="79"/>
      <c r="P26" s="79"/>
      <c r="Q26" s="47">
        <v>0.24</v>
      </c>
      <c r="R26" s="47">
        <f>Q26*R14/Q14</f>
        <v>1.6771488469601676</v>
      </c>
      <c r="S26" s="30"/>
      <c r="T26" s="41">
        <v>2695116.34</v>
      </c>
      <c r="U26" s="41">
        <f>T26*0.97</f>
        <v>2614262.8498</v>
      </c>
      <c r="W26" s="41">
        <v>3230</v>
      </c>
      <c r="X26" s="41">
        <v>20700</v>
      </c>
    </row>
    <row r="27" spans="1:24" ht="13.5" customHeight="1" x14ac:dyDescent="0.25">
      <c r="A27" s="5" t="s">
        <v>28</v>
      </c>
      <c r="B27" s="65" t="s">
        <v>21</v>
      </c>
      <c r="C27" s="66"/>
      <c r="D27" s="66"/>
      <c r="E27" s="66"/>
      <c r="F27" s="66"/>
      <c r="G27" s="66"/>
      <c r="H27" s="67"/>
      <c r="I27" s="12">
        <f t="shared" si="0"/>
        <v>160156.99</v>
      </c>
      <c r="J27" s="68">
        <v>160156.99</v>
      </c>
      <c r="K27" s="69"/>
      <c r="L27" s="21"/>
      <c r="M27" s="78">
        <v>0.77</v>
      </c>
      <c r="N27" s="79"/>
      <c r="O27" s="79"/>
      <c r="P27" s="79"/>
      <c r="Q27" s="47">
        <v>0.83</v>
      </c>
      <c r="R27" s="47">
        <f>Q27*R14/Q14</f>
        <v>5.800139762403913</v>
      </c>
      <c r="S27" s="30"/>
      <c r="T27" s="41">
        <v>462903.59</v>
      </c>
      <c r="U27" s="41">
        <f t="shared" ref="U27:U30" si="1">T27*0.97</f>
        <v>449016.48230000003</v>
      </c>
      <c r="W27" s="41"/>
      <c r="X27" s="41"/>
    </row>
    <row r="28" spans="1:24" ht="17.25" customHeight="1" x14ac:dyDescent="0.25">
      <c r="A28" s="5" t="s">
        <v>29</v>
      </c>
      <c r="B28" s="65" t="s">
        <v>22</v>
      </c>
      <c r="C28" s="66"/>
      <c r="D28" s="66"/>
      <c r="E28" s="66"/>
      <c r="F28" s="66"/>
      <c r="G28" s="66"/>
      <c r="H28" s="67"/>
      <c r="I28" s="12">
        <f t="shared" si="0"/>
        <v>109127.41</v>
      </c>
      <c r="J28" s="68">
        <v>109127.41</v>
      </c>
      <c r="K28" s="69"/>
      <c r="L28" s="21"/>
      <c r="M28" s="78">
        <v>0.67</v>
      </c>
      <c r="N28" s="79"/>
      <c r="O28" s="79"/>
      <c r="P28" s="79"/>
      <c r="Q28" s="47">
        <v>0.56999999999999995</v>
      </c>
      <c r="R28" s="47">
        <f>Q28*R14/Q14</f>
        <v>3.9832285115303976</v>
      </c>
      <c r="S28" s="30"/>
      <c r="T28" s="41">
        <v>885688.18</v>
      </c>
      <c r="U28" s="41">
        <f t="shared" si="1"/>
        <v>859117.53460000001</v>
      </c>
      <c r="W28" s="45">
        <f>SUM(W26:W27)</f>
        <v>3230</v>
      </c>
      <c r="X28" s="45">
        <f>SUM(X26:X27)</f>
        <v>20700</v>
      </c>
    </row>
    <row r="29" spans="1:24" ht="17.25" customHeight="1" x14ac:dyDescent="0.25">
      <c r="A29" s="5" t="s">
        <v>36</v>
      </c>
      <c r="B29" s="65" t="s">
        <v>23</v>
      </c>
      <c r="C29" s="66"/>
      <c r="D29" s="66"/>
      <c r="E29" s="66"/>
      <c r="F29" s="66"/>
      <c r="G29" s="66"/>
      <c r="H29" s="67"/>
      <c r="I29" s="12">
        <f t="shared" si="0"/>
        <v>42525.52</v>
      </c>
      <c r="J29" s="68">
        <v>42525.52</v>
      </c>
      <c r="K29" s="69"/>
      <c r="L29" s="21"/>
      <c r="M29" s="78">
        <v>0.45</v>
      </c>
      <c r="N29" s="79"/>
      <c r="O29" s="79"/>
      <c r="P29" s="79"/>
      <c r="Q29" s="47">
        <v>0.22</v>
      </c>
      <c r="R29" s="47">
        <f>Q29*R14/Q14</f>
        <v>1.5373864430468203</v>
      </c>
      <c r="S29" s="30"/>
      <c r="T29" s="42">
        <v>936417.38</v>
      </c>
      <c r="U29" s="41">
        <f t="shared" si="1"/>
        <v>908324.85860000004</v>
      </c>
    </row>
    <row r="30" spans="1:24" ht="21.75" customHeight="1" x14ac:dyDescent="0.25">
      <c r="A30" s="5" t="s">
        <v>37</v>
      </c>
      <c r="B30" s="65" t="s">
        <v>75</v>
      </c>
      <c r="C30" s="66"/>
      <c r="D30" s="66"/>
      <c r="E30" s="66"/>
      <c r="F30" s="66"/>
      <c r="G30" s="66"/>
      <c r="H30" s="67"/>
      <c r="I30" s="12">
        <f t="shared" si="0"/>
        <v>4427.8599999999997</v>
      </c>
      <c r="J30" s="68">
        <v>4427.8599999999997</v>
      </c>
      <c r="K30" s="69"/>
      <c r="L30" s="19"/>
      <c r="M30" s="35"/>
      <c r="N30" s="35"/>
      <c r="O30" s="78">
        <v>1.34</v>
      </c>
      <c r="P30" s="79"/>
      <c r="Q30" s="47">
        <v>0.02</v>
      </c>
      <c r="R30" s="47">
        <f>Q30*R14/Q14</f>
        <v>0.13976240391334729</v>
      </c>
      <c r="S30" s="30"/>
      <c r="T30" s="41">
        <v>883839.22</v>
      </c>
      <c r="U30" s="41">
        <f t="shared" si="1"/>
        <v>857324.04339999997</v>
      </c>
    </row>
    <row r="31" spans="1:24" ht="17.25" customHeight="1" x14ac:dyDescent="0.25">
      <c r="A31" s="5" t="s">
        <v>38</v>
      </c>
      <c r="B31" s="65" t="s">
        <v>73</v>
      </c>
      <c r="C31" s="66"/>
      <c r="D31" s="66"/>
      <c r="E31" s="66"/>
      <c r="F31" s="66"/>
      <c r="G31" s="66"/>
      <c r="H31" s="67"/>
      <c r="I31" s="12">
        <f t="shared" si="0"/>
        <v>374461.13</v>
      </c>
      <c r="J31" s="68">
        <v>374461.13</v>
      </c>
      <c r="K31" s="69"/>
      <c r="L31" s="21"/>
      <c r="M31" s="78">
        <v>1.84</v>
      </c>
      <c r="N31" s="79"/>
      <c r="O31" s="79"/>
      <c r="P31" s="79"/>
      <c r="Q31" s="50">
        <v>1.94</v>
      </c>
      <c r="R31" s="50">
        <f>Q31*R14/Q14</f>
        <v>13.556953179594689</v>
      </c>
      <c r="S31" s="30"/>
      <c r="T31" s="61"/>
      <c r="U31" s="61"/>
    </row>
    <row r="32" spans="1:24" ht="15" customHeight="1" x14ac:dyDescent="0.25">
      <c r="A32" s="4">
        <v>5</v>
      </c>
      <c r="B32" s="75" t="s">
        <v>9</v>
      </c>
      <c r="C32" s="76"/>
      <c r="D32" s="76"/>
      <c r="E32" s="76"/>
      <c r="F32" s="76"/>
      <c r="G32" s="76"/>
      <c r="H32" s="77"/>
      <c r="I32" s="11">
        <v>65671</v>
      </c>
      <c r="J32" s="112">
        <f>J33+J34+J35+J36+J37+J38+J39+J40+J41</f>
        <v>65671</v>
      </c>
      <c r="K32" s="113"/>
      <c r="L32" s="20"/>
      <c r="M32" s="78">
        <v>1.72</v>
      </c>
      <c r="N32" s="79"/>
      <c r="O32" s="79"/>
      <c r="P32" s="79"/>
      <c r="Q32" s="47">
        <v>2.54</v>
      </c>
      <c r="R32" s="47">
        <f>Q32*R14/Q14</f>
        <v>17.749825296995109</v>
      </c>
      <c r="S32" s="30"/>
      <c r="T32" s="62"/>
      <c r="U32" s="62"/>
    </row>
    <row r="33" spans="1:21" ht="15" customHeight="1" x14ac:dyDescent="0.25">
      <c r="A33" s="5" t="s">
        <v>43</v>
      </c>
      <c r="B33" s="65" t="s">
        <v>59</v>
      </c>
      <c r="C33" s="66"/>
      <c r="D33" s="66"/>
      <c r="E33" s="66"/>
      <c r="F33" s="66"/>
      <c r="G33" s="66"/>
      <c r="H33" s="67"/>
      <c r="I33" s="34">
        <f>J33</f>
        <v>11405</v>
      </c>
      <c r="J33" s="68">
        <v>11405</v>
      </c>
      <c r="K33" s="69"/>
      <c r="L33" s="20"/>
      <c r="M33" s="43"/>
      <c r="N33" s="44"/>
      <c r="O33" s="44"/>
      <c r="P33" s="44"/>
      <c r="Q33" s="52">
        <f>SUM(Q16:Q32)</f>
        <v>14.310000000000002</v>
      </c>
      <c r="R33" s="52">
        <f>SUM(R16:R32)</f>
        <v>100.00000000000001</v>
      </c>
      <c r="S33" s="30"/>
      <c r="T33" s="62"/>
      <c r="U33" s="62"/>
    </row>
    <row r="34" spans="1:21" ht="15" customHeight="1" x14ac:dyDescent="0.25">
      <c r="A34" s="5" t="s">
        <v>44</v>
      </c>
      <c r="B34" s="65" t="s">
        <v>60</v>
      </c>
      <c r="C34" s="66"/>
      <c r="D34" s="66"/>
      <c r="E34" s="66"/>
      <c r="F34" s="66"/>
      <c r="G34" s="66"/>
      <c r="H34" s="67"/>
      <c r="I34" s="34">
        <f t="shared" ref="I34:I40" si="2">J34</f>
        <v>15318</v>
      </c>
      <c r="J34" s="68">
        <v>15318</v>
      </c>
      <c r="K34" s="69"/>
      <c r="L34" s="20"/>
      <c r="M34" s="43"/>
      <c r="N34" s="44"/>
      <c r="O34" s="44"/>
      <c r="P34" s="44"/>
      <c r="Q34" s="47"/>
      <c r="R34" s="49"/>
      <c r="S34" s="30"/>
      <c r="T34" s="62"/>
      <c r="U34" s="62"/>
    </row>
    <row r="35" spans="1:21" ht="15" customHeight="1" x14ac:dyDescent="0.25">
      <c r="A35" s="5" t="s">
        <v>45</v>
      </c>
      <c r="B35" s="65" t="s">
        <v>61</v>
      </c>
      <c r="C35" s="66"/>
      <c r="D35" s="66"/>
      <c r="E35" s="66"/>
      <c r="F35" s="66"/>
      <c r="G35" s="66"/>
      <c r="H35" s="67"/>
      <c r="I35" s="34">
        <f t="shared" si="2"/>
        <v>9865</v>
      </c>
      <c r="J35" s="68">
        <v>9865</v>
      </c>
      <c r="K35" s="69"/>
      <c r="L35" s="20"/>
      <c r="M35" s="53"/>
      <c r="N35" s="54"/>
      <c r="O35" s="54"/>
      <c r="P35" s="54"/>
      <c r="Q35" s="47"/>
      <c r="R35" s="49"/>
      <c r="S35" s="30"/>
      <c r="T35" s="62"/>
      <c r="U35" s="62"/>
    </row>
    <row r="36" spans="1:21" ht="15" customHeight="1" x14ac:dyDescent="0.25">
      <c r="A36" s="5" t="s">
        <v>46</v>
      </c>
      <c r="B36" s="65" t="s">
        <v>62</v>
      </c>
      <c r="C36" s="66"/>
      <c r="D36" s="66"/>
      <c r="E36" s="66"/>
      <c r="F36" s="66"/>
      <c r="G36" s="66"/>
      <c r="H36" s="67"/>
      <c r="I36" s="34">
        <f t="shared" si="2"/>
        <v>5841</v>
      </c>
      <c r="J36" s="68">
        <v>5841</v>
      </c>
      <c r="K36" s="69"/>
      <c r="L36" s="20"/>
      <c r="M36" s="53"/>
      <c r="N36" s="54"/>
      <c r="O36" s="54"/>
      <c r="P36" s="54"/>
      <c r="Q36" s="47"/>
      <c r="R36" s="49"/>
      <c r="S36" s="30"/>
      <c r="T36" s="63">
        <f>SUM(T26:T35)</f>
        <v>5863964.71</v>
      </c>
      <c r="U36" s="63">
        <f>SUM(U26:U35)</f>
        <v>5688045.7686999999</v>
      </c>
    </row>
    <row r="37" spans="1:21" ht="15" customHeight="1" x14ac:dyDescent="0.25">
      <c r="A37" s="5" t="s">
        <v>47</v>
      </c>
      <c r="B37" s="65" t="s">
        <v>63</v>
      </c>
      <c r="C37" s="66"/>
      <c r="D37" s="66"/>
      <c r="E37" s="66"/>
      <c r="F37" s="66"/>
      <c r="G37" s="66"/>
      <c r="H37" s="67"/>
      <c r="I37" s="34">
        <f t="shared" si="2"/>
        <v>7403</v>
      </c>
      <c r="J37" s="68">
        <v>7403</v>
      </c>
      <c r="K37" s="69"/>
      <c r="L37" s="20"/>
      <c r="M37" s="55"/>
      <c r="N37" s="56"/>
      <c r="O37" s="56"/>
      <c r="P37" s="56"/>
      <c r="Q37" s="47"/>
      <c r="R37" s="49"/>
      <c r="S37" s="30"/>
      <c r="T37" s="51"/>
      <c r="U37" s="51"/>
    </row>
    <row r="38" spans="1:21" ht="15" customHeight="1" x14ac:dyDescent="0.25">
      <c r="A38" s="5" t="s">
        <v>48</v>
      </c>
      <c r="B38" s="65" t="s">
        <v>64</v>
      </c>
      <c r="C38" s="66"/>
      <c r="D38" s="66"/>
      <c r="E38" s="66"/>
      <c r="F38" s="66"/>
      <c r="G38" s="66"/>
      <c r="H38" s="67"/>
      <c r="I38" s="34">
        <f t="shared" si="2"/>
        <v>4147</v>
      </c>
      <c r="J38" s="68">
        <v>4147</v>
      </c>
      <c r="K38" s="69"/>
      <c r="L38" s="20"/>
      <c r="M38" s="55"/>
      <c r="N38" s="56"/>
      <c r="O38" s="56"/>
      <c r="P38" s="56"/>
      <c r="Q38" s="47"/>
      <c r="R38" s="49"/>
      <c r="S38" s="30"/>
      <c r="T38" s="51"/>
      <c r="U38" s="51"/>
    </row>
    <row r="39" spans="1:21" ht="15" customHeight="1" x14ac:dyDescent="0.25">
      <c r="A39" s="5" t="s">
        <v>49</v>
      </c>
      <c r="B39" s="65" t="s">
        <v>65</v>
      </c>
      <c r="C39" s="66"/>
      <c r="D39" s="66"/>
      <c r="E39" s="66"/>
      <c r="F39" s="66"/>
      <c r="G39" s="66"/>
      <c r="H39" s="67"/>
      <c r="I39" s="34">
        <f t="shared" si="2"/>
        <v>7969</v>
      </c>
      <c r="J39" s="68">
        <v>7969</v>
      </c>
      <c r="K39" s="69"/>
      <c r="L39" s="20"/>
      <c r="M39" s="57"/>
      <c r="N39" s="58"/>
      <c r="O39" s="58"/>
      <c r="P39" s="58"/>
      <c r="Q39" s="47"/>
      <c r="R39" s="49"/>
      <c r="S39" s="30"/>
      <c r="T39" s="51"/>
      <c r="U39" s="51"/>
    </row>
    <row r="40" spans="1:21" ht="15" customHeight="1" x14ac:dyDescent="0.25">
      <c r="A40" s="5" t="s">
        <v>50</v>
      </c>
      <c r="B40" s="65" t="s">
        <v>66</v>
      </c>
      <c r="C40" s="66"/>
      <c r="D40" s="66"/>
      <c r="E40" s="66"/>
      <c r="F40" s="66"/>
      <c r="G40" s="66"/>
      <c r="H40" s="67"/>
      <c r="I40" s="34">
        <f t="shared" si="2"/>
        <v>1611</v>
      </c>
      <c r="J40" s="68">
        <v>1611</v>
      </c>
      <c r="K40" s="69"/>
      <c r="L40" s="20"/>
      <c r="M40" s="57"/>
      <c r="N40" s="58"/>
      <c r="O40" s="58"/>
      <c r="P40" s="58"/>
      <c r="Q40" s="47"/>
      <c r="R40" s="49"/>
      <c r="S40" s="30"/>
      <c r="T40" s="51"/>
      <c r="U40" s="51"/>
    </row>
    <row r="41" spans="1:21" ht="15" customHeight="1" x14ac:dyDescent="0.25">
      <c r="A41" s="5" t="s">
        <v>51</v>
      </c>
      <c r="B41" s="65" t="s">
        <v>67</v>
      </c>
      <c r="C41" s="66"/>
      <c r="D41" s="66"/>
      <c r="E41" s="66"/>
      <c r="F41" s="66"/>
      <c r="G41" s="66"/>
      <c r="H41" s="67"/>
      <c r="I41" s="34">
        <f>J41</f>
        <v>2112</v>
      </c>
      <c r="J41" s="68">
        <v>2112</v>
      </c>
      <c r="K41" s="69"/>
      <c r="L41" s="20"/>
      <c r="M41" s="57"/>
      <c r="N41" s="58"/>
      <c r="O41" s="58"/>
      <c r="P41" s="58"/>
      <c r="Q41" s="47"/>
      <c r="R41" s="49"/>
      <c r="S41" s="30"/>
      <c r="T41" s="51"/>
      <c r="U41" s="51"/>
    </row>
    <row r="42" spans="1:21" ht="15" customHeight="1" x14ac:dyDescent="0.25">
      <c r="A42" s="4">
        <v>6</v>
      </c>
      <c r="B42" s="72" t="s">
        <v>16</v>
      </c>
      <c r="C42" s="73"/>
      <c r="D42" s="73"/>
      <c r="E42" s="73"/>
      <c r="F42" s="73"/>
      <c r="G42" s="73"/>
      <c r="H42" s="74"/>
      <c r="I42" s="11">
        <f>W28+X28</f>
        <v>23930</v>
      </c>
      <c r="J42" s="112">
        <f>I42</f>
        <v>23930</v>
      </c>
      <c r="K42" s="113"/>
      <c r="L42" s="21"/>
      <c r="M42" s="120"/>
      <c r="N42" s="121"/>
      <c r="O42" s="121"/>
      <c r="P42" s="121"/>
      <c r="Q42" s="47"/>
      <c r="R42" s="47"/>
      <c r="S42" s="30"/>
      <c r="T42" s="51"/>
      <c r="U42" s="51"/>
    </row>
    <row r="43" spans="1:21" ht="15" customHeight="1" x14ac:dyDescent="0.25">
      <c r="A43" s="4">
        <v>7</v>
      </c>
      <c r="B43" s="75" t="s">
        <v>17</v>
      </c>
      <c r="C43" s="76"/>
      <c r="D43" s="76"/>
      <c r="E43" s="76"/>
      <c r="F43" s="76"/>
      <c r="G43" s="76"/>
      <c r="H43" s="13"/>
      <c r="I43" s="11">
        <v>3963807.95</v>
      </c>
      <c r="J43" s="112">
        <f>J46+J44+J45</f>
        <v>3963807.95</v>
      </c>
      <c r="K43" s="113"/>
      <c r="L43" s="20"/>
      <c r="M43" s="123">
        <v>2.71</v>
      </c>
      <c r="N43" s="123"/>
      <c r="O43" s="123"/>
      <c r="P43" s="124"/>
      <c r="Q43" s="48"/>
      <c r="R43" s="48"/>
      <c r="S43" s="30"/>
    </row>
    <row r="44" spans="1:21" ht="15" customHeight="1" x14ac:dyDescent="0.25">
      <c r="A44" s="5" t="s">
        <v>52</v>
      </c>
      <c r="B44" s="65" t="s">
        <v>54</v>
      </c>
      <c r="C44" s="66"/>
      <c r="D44" s="66"/>
      <c r="E44" s="66"/>
      <c r="F44" s="66"/>
      <c r="G44" s="66"/>
      <c r="H44" s="67"/>
      <c r="I44" s="34">
        <f>J44</f>
        <v>3802255.2</v>
      </c>
      <c r="J44" s="68">
        <v>3802255.2</v>
      </c>
      <c r="K44" s="69"/>
      <c r="L44" s="20"/>
      <c r="M44" s="59"/>
      <c r="N44" s="59"/>
      <c r="O44" s="59"/>
      <c r="P44" s="59"/>
      <c r="Q44" s="60"/>
      <c r="R44" s="60"/>
      <c r="S44" s="30"/>
    </row>
    <row r="45" spans="1:21" ht="15" customHeight="1" x14ac:dyDescent="0.25">
      <c r="A45" s="5" t="s">
        <v>55</v>
      </c>
      <c r="B45" s="65" t="s">
        <v>56</v>
      </c>
      <c r="C45" s="66"/>
      <c r="D45" s="66"/>
      <c r="E45" s="66"/>
      <c r="F45" s="66"/>
      <c r="G45" s="66"/>
      <c r="H45" s="67"/>
      <c r="I45" s="34">
        <f t="shared" ref="I45:I46" si="3">J45</f>
        <v>132249</v>
      </c>
      <c r="J45" s="68">
        <v>132249</v>
      </c>
      <c r="K45" s="69"/>
      <c r="L45" s="20"/>
      <c r="M45" s="59"/>
      <c r="N45" s="59"/>
      <c r="O45" s="59"/>
      <c r="P45" s="59"/>
      <c r="Q45" s="60"/>
      <c r="R45" s="60"/>
      <c r="S45" s="30"/>
    </row>
    <row r="46" spans="1:21" ht="15" customHeight="1" x14ac:dyDescent="0.25">
      <c r="A46" s="5" t="s">
        <v>58</v>
      </c>
      <c r="B46" s="65" t="s">
        <v>57</v>
      </c>
      <c r="C46" s="66"/>
      <c r="D46" s="66"/>
      <c r="E46" s="66"/>
      <c r="F46" s="66"/>
      <c r="G46" s="66"/>
      <c r="H46" s="67"/>
      <c r="I46" s="34">
        <f t="shared" si="3"/>
        <v>29303.75</v>
      </c>
      <c r="J46" s="68">
        <v>29303.75</v>
      </c>
      <c r="K46" s="69"/>
      <c r="L46" s="20"/>
      <c r="M46" s="59"/>
      <c r="N46" s="59"/>
      <c r="O46" s="59"/>
      <c r="P46" s="59"/>
      <c r="Q46" s="60"/>
      <c r="R46" s="60"/>
      <c r="S46" s="30"/>
    </row>
    <row r="47" spans="1:21" ht="16.5" customHeight="1" x14ac:dyDescent="0.25">
      <c r="A47" s="8"/>
      <c r="B47" s="117" t="s">
        <v>20</v>
      </c>
      <c r="C47" s="118"/>
      <c r="D47" s="118"/>
      <c r="E47" s="118"/>
      <c r="F47" s="118"/>
      <c r="G47" s="118"/>
      <c r="H47" s="119"/>
      <c r="I47" s="10">
        <f>I15+I23+I25+I32+I42+I43+I24</f>
        <v>6322648.3300000001</v>
      </c>
      <c r="J47" s="127">
        <f>J15+J23+J24+J25+J32+J42+J43</f>
        <v>6322648.3300000001</v>
      </c>
      <c r="K47" s="128"/>
      <c r="L47" s="20"/>
      <c r="M47" s="9"/>
      <c r="N47" s="9"/>
      <c r="O47" s="9"/>
      <c r="P47" s="27"/>
      <c r="Q47" s="23"/>
      <c r="R47" s="14"/>
    </row>
    <row r="48" spans="1:21" ht="7.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N48" s="126"/>
      <c r="O48" s="126"/>
      <c r="P48" s="126"/>
      <c r="Q48" s="126"/>
      <c r="R48" s="126"/>
      <c r="S48" s="126"/>
    </row>
    <row r="49" spans="1:37" ht="0.75" hidden="1" customHeight="1" x14ac:dyDescent="0.25">
      <c r="A49" s="7"/>
      <c r="B49" s="7"/>
      <c r="C49" s="7"/>
      <c r="D49" s="7"/>
      <c r="E49" s="7"/>
      <c r="F49" s="7"/>
      <c r="G49" s="7"/>
      <c r="H49" s="7"/>
      <c r="I49" s="29"/>
      <c r="J49" s="125"/>
      <c r="K49" s="125"/>
      <c r="L49" s="7"/>
      <c r="N49" s="15"/>
      <c r="O49" s="15"/>
      <c r="P49" s="15"/>
      <c r="Q49" s="15"/>
      <c r="R49" s="15"/>
      <c r="S49" s="15"/>
    </row>
    <row r="50" spans="1:37" x14ac:dyDescent="0.25">
      <c r="A50" s="122" t="s">
        <v>26</v>
      </c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T50" s="99"/>
      <c r="U50" s="99"/>
      <c r="V50" s="99"/>
      <c r="W50" s="25"/>
      <c r="X50" s="25"/>
      <c r="Y50" s="25"/>
      <c r="Z50" s="25"/>
      <c r="AA50" s="21"/>
      <c r="AB50" s="21"/>
      <c r="AC50" s="21"/>
      <c r="AD50" s="21"/>
      <c r="AE50" s="21"/>
      <c r="AF50" s="28"/>
      <c r="AG50" s="28"/>
      <c r="AH50" s="28"/>
      <c r="AI50" s="28"/>
      <c r="AJ50" s="28"/>
      <c r="AK50" s="28"/>
    </row>
    <row r="51" spans="1:37" ht="7.5" customHeight="1" x14ac:dyDescent="0.25">
      <c r="T51" s="99"/>
      <c r="U51" s="99"/>
      <c r="V51" s="99"/>
      <c r="W51" s="25"/>
      <c r="X51" s="25"/>
      <c r="Y51" s="25"/>
      <c r="Z51" s="25"/>
      <c r="AA51" s="21"/>
      <c r="AB51" s="21"/>
      <c r="AC51" s="21"/>
      <c r="AD51" s="21"/>
      <c r="AE51" s="21"/>
      <c r="AF51" s="28"/>
      <c r="AG51" s="28"/>
      <c r="AH51" s="28"/>
      <c r="AI51" s="28"/>
      <c r="AJ51" s="28"/>
      <c r="AK51" s="28"/>
    </row>
    <row r="52" spans="1:37" ht="12" customHeight="1" x14ac:dyDescent="0.25">
      <c r="A52" s="122" t="s">
        <v>77</v>
      </c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T52" s="99"/>
      <c r="U52" s="99"/>
      <c r="V52" s="99"/>
      <c r="W52" s="25"/>
      <c r="X52" s="25"/>
      <c r="Y52" s="25"/>
      <c r="Z52" s="25"/>
      <c r="AA52" s="21"/>
      <c r="AB52" s="21"/>
      <c r="AC52" s="21"/>
      <c r="AD52" s="21"/>
      <c r="AE52" s="21"/>
      <c r="AF52" s="28"/>
      <c r="AG52" s="28"/>
      <c r="AH52" s="28"/>
      <c r="AI52" s="28"/>
      <c r="AJ52" s="28"/>
      <c r="AK52" s="28"/>
    </row>
    <row r="53" spans="1:37" ht="7.5" customHeight="1" x14ac:dyDescent="0.25">
      <c r="T53" s="99"/>
      <c r="U53" s="99"/>
      <c r="V53" s="99"/>
      <c r="W53" s="25"/>
      <c r="X53" s="25"/>
      <c r="Y53" s="25"/>
      <c r="Z53" s="25"/>
      <c r="AA53" s="21"/>
      <c r="AB53" s="21"/>
      <c r="AC53" s="21"/>
      <c r="AD53" s="21"/>
      <c r="AE53" s="21"/>
      <c r="AF53" s="28"/>
      <c r="AG53" s="28"/>
      <c r="AH53" s="28"/>
      <c r="AI53" s="28"/>
      <c r="AJ53" s="28"/>
      <c r="AK53" s="28"/>
    </row>
    <row r="54" spans="1:37" x14ac:dyDescent="0.25">
      <c r="A54" s="122" t="s">
        <v>19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T54" s="99"/>
      <c r="U54" s="99"/>
      <c r="V54" s="99"/>
      <c r="W54" s="25"/>
      <c r="X54" s="25"/>
      <c r="Y54" s="25"/>
      <c r="Z54" s="25"/>
      <c r="AA54" s="21"/>
      <c r="AB54" s="21"/>
      <c r="AC54" s="21"/>
      <c r="AD54" s="21"/>
      <c r="AE54" s="21"/>
      <c r="AF54" s="28"/>
      <c r="AG54" s="28"/>
      <c r="AH54" s="28"/>
      <c r="AI54" s="28"/>
      <c r="AJ54" s="28"/>
      <c r="AK54" s="28"/>
    </row>
    <row r="55" spans="1:37" x14ac:dyDescent="0.25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T55" s="102"/>
      <c r="U55" s="102"/>
      <c r="V55" s="102"/>
      <c r="W55" s="26"/>
      <c r="X55" s="26"/>
      <c r="Y55" s="26"/>
      <c r="Z55" s="26"/>
      <c r="AA55" s="26"/>
      <c r="AB55" s="26"/>
      <c r="AC55" s="26"/>
      <c r="AD55" s="26"/>
      <c r="AE55" s="26"/>
      <c r="AF55" s="28"/>
      <c r="AG55" s="28"/>
      <c r="AH55" s="28"/>
      <c r="AI55" s="28"/>
      <c r="AJ55" s="28"/>
      <c r="AK55" s="28"/>
    </row>
    <row r="56" spans="1:37" x14ac:dyDescent="0.25"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37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37" x14ac:dyDescent="0.25">
      <c r="T58" s="101"/>
      <c r="U58" s="101"/>
      <c r="V58" s="101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8"/>
      <c r="AI58" s="28"/>
      <c r="AJ58" s="28"/>
      <c r="AK58" s="28"/>
    </row>
    <row r="59" spans="1:37" x14ac:dyDescent="0.25">
      <c r="T59" s="101"/>
      <c r="U59" s="101"/>
      <c r="V59" s="101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8"/>
      <c r="AI59" s="28"/>
      <c r="AJ59" s="28"/>
      <c r="AK59" s="28"/>
    </row>
    <row r="60" spans="1:37" x14ac:dyDescent="0.25">
      <c r="T60" s="101"/>
      <c r="U60" s="101"/>
      <c r="V60" s="101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8"/>
      <c r="AI60" s="28"/>
      <c r="AJ60" s="28"/>
      <c r="AK60" s="28"/>
    </row>
    <row r="61" spans="1:37" x14ac:dyDescent="0.25">
      <c r="T61" s="101"/>
      <c r="U61" s="101"/>
      <c r="V61" s="101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8"/>
      <c r="AI61" s="28"/>
      <c r="AJ61" s="28"/>
      <c r="AK61" s="28"/>
    </row>
    <row r="62" spans="1:37" x14ac:dyDescent="0.25">
      <c r="T62" s="99"/>
      <c r="U62" s="99"/>
      <c r="V62" s="99"/>
      <c r="W62" s="25"/>
      <c r="X62" s="25"/>
      <c r="Y62" s="25"/>
      <c r="Z62" s="25"/>
      <c r="AA62" s="21"/>
      <c r="AB62" s="21"/>
      <c r="AC62" s="21"/>
      <c r="AD62" s="21"/>
      <c r="AE62" s="21"/>
      <c r="AF62" s="21"/>
      <c r="AG62" s="21"/>
      <c r="AH62" s="28"/>
      <c r="AI62" s="28"/>
      <c r="AJ62" s="28"/>
      <c r="AK62" s="28"/>
    </row>
    <row r="63" spans="1:37" x14ac:dyDescent="0.25">
      <c r="T63" s="99"/>
      <c r="U63" s="99"/>
      <c r="V63" s="99"/>
      <c r="W63" s="25"/>
      <c r="X63" s="25"/>
      <c r="Y63" s="25"/>
      <c r="Z63" s="25"/>
      <c r="AA63" s="21"/>
      <c r="AB63" s="21"/>
      <c r="AC63" s="21"/>
      <c r="AD63" s="21"/>
      <c r="AE63" s="21"/>
      <c r="AF63" s="21"/>
      <c r="AG63" s="21"/>
      <c r="AH63" s="28"/>
      <c r="AI63" s="28"/>
      <c r="AJ63" s="28"/>
      <c r="AK63" s="28"/>
    </row>
    <row r="64" spans="1:37" x14ac:dyDescent="0.25">
      <c r="T64" s="99"/>
      <c r="U64" s="99"/>
      <c r="V64" s="99"/>
      <c r="W64" s="25"/>
      <c r="X64" s="25"/>
      <c r="Y64" s="25"/>
      <c r="Z64" s="25"/>
      <c r="AA64" s="21"/>
      <c r="AB64" s="21"/>
      <c r="AC64" s="21"/>
      <c r="AD64" s="21"/>
      <c r="AE64" s="21"/>
      <c r="AF64" s="21"/>
      <c r="AG64" s="21"/>
      <c r="AH64" s="28"/>
      <c r="AI64" s="28"/>
      <c r="AJ64" s="28"/>
      <c r="AK64" s="28"/>
    </row>
    <row r="65" spans="20:36" x14ac:dyDescent="0.25">
      <c r="T65" s="99"/>
      <c r="U65" s="99"/>
      <c r="V65" s="99"/>
      <c r="W65" s="25"/>
      <c r="X65" s="25"/>
      <c r="Y65" s="25"/>
      <c r="Z65" s="25"/>
      <c r="AA65" s="21"/>
      <c r="AB65" s="21"/>
      <c r="AC65" s="21"/>
      <c r="AD65" s="21"/>
      <c r="AE65" s="21"/>
      <c r="AF65" s="28"/>
      <c r="AG65" s="28"/>
      <c r="AH65" s="28"/>
      <c r="AI65" s="28"/>
      <c r="AJ65" s="28"/>
    </row>
    <row r="66" spans="20:36" x14ac:dyDescent="0.25">
      <c r="T66" s="99"/>
      <c r="U66" s="99"/>
      <c r="V66" s="99"/>
      <c r="W66" s="25"/>
      <c r="X66" s="25"/>
      <c r="Y66" s="25"/>
      <c r="Z66" s="25"/>
      <c r="AA66" s="21"/>
      <c r="AB66" s="21"/>
      <c r="AC66" s="21"/>
      <c r="AD66" s="21"/>
      <c r="AE66" s="21"/>
      <c r="AF66" s="28"/>
      <c r="AG66" s="28"/>
      <c r="AH66" s="28"/>
      <c r="AI66" s="28"/>
      <c r="AJ66" s="28"/>
    </row>
    <row r="67" spans="20:36" x14ac:dyDescent="0.25">
      <c r="T67" s="101"/>
      <c r="U67" s="101"/>
      <c r="V67" s="101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8"/>
    </row>
    <row r="68" spans="20:36" x14ac:dyDescent="0.25">
      <c r="T68" s="101"/>
      <c r="U68" s="101"/>
      <c r="V68" s="101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8"/>
    </row>
    <row r="69" spans="20:36" x14ac:dyDescent="0.25">
      <c r="T69" s="101"/>
      <c r="U69" s="101"/>
      <c r="V69" s="101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8"/>
    </row>
    <row r="70" spans="20:36" x14ac:dyDescent="0.25">
      <c r="T70" s="101"/>
      <c r="U70" s="101"/>
      <c r="V70" s="101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8"/>
    </row>
    <row r="71" spans="20:36" x14ac:dyDescent="0.25">
      <c r="T71" s="99"/>
      <c r="U71" s="99"/>
      <c r="V71" s="99"/>
      <c r="W71" s="25"/>
      <c r="X71" s="25"/>
      <c r="Y71" s="25"/>
      <c r="Z71" s="25"/>
      <c r="AA71" s="21"/>
      <c r="AB71" s="21"/>
      <c r="AC71" s="21"/>
      <c r="AD71" s="21"/>
      <c r="AE71" s="21"/>
      <c r="AF71" s="21"/>
      <c r="AG71" s="21"/>
      <c r="AH71" s="21"/>
      <c r="AI71" s="21"/>
      <c r="AJ71" s="28"/>
    </row>
    <row r="72" spans="20:36" x14ac:dyDescent="0.25">
      <c r="T72" s="99"/>
      <c r="U72" s="99"/>
      <c r="V72" s="99"/>
      <c r="W72" s="25"/>
      <c r="X72" s="25"/>
      <c r="Y72" s="25"/>
      <c r="Z72" s="25"/>
      <c r="AA72" s="21"/>
      <c r="AB72" s="21"/>
      <c r="AC72" s="21"/>
      <c r="AD72" s="21"/>
      <c r="AE72" s="21"/>
      <c r="AF72" s="21"/>
      <c r="AG72" s="21"/>
      <c r="AH72" s="21"/>
      <c r="AI72" s="21"/>
      <c r="AJ72" s="28"/>
    </row>
    <row r="73" spans="20:36" x14ac:dyDescent="0.25">
      <c r="T73" s="99"/>
      <c r="U73" s="99"/>
      <c r="V73" s="99"/>
      <c r="W73" s="25"/>
      <c r="X73" s="25"/>
      <c r="Y73" s="25"/>
      <c r="Z73" s="25"/>
      <c r="AA73" s="21"/>
      <c r="AB73" s="21"/>
      <c r="AC73" s="21"/>
      <c r="AD73" s="21"/>
      <c r="AE73" s="21"/>
      <c r="AF73" s="21"/>
      <c r="AG73" s="21"/>
      <c r="AH73" s="21"/>
      <c r="AI73" s="21"/>
      <c r="AJ73" s="28"/>
    </row>
    <row r="74" spans="20:36" x14ac:dyDescent="0.25">
      <c r="T74" s="99"/>
      <c r="U74" s="99"/>
      <c r="V74" s="99"/>
      <c r="W74" s="25"/>
      <c r="X74" s="25"/>
      <c r="Y74" s="25"/>
      <c r="Z74" s="25"/>
      <c r="AA74" s="21"/>
      <c r="AB74" s="21"/>
      <c r="AC74" s="21"/>
      <c r="AD74" s="21"/>
      <c r="AE74" s="21"/>
      <c r="AF74" s="21"/>
      <c r="AG74" s="21"/>
      <c r="AH74" s="21"/>
      <c r="AI74" s="21"/>
      <c r="AJ74" s="28"/>
    </row>
    <row r="75" spans="20:36" x14ac:dyDescent="0.25">
      <c r="T75" s="99"/>
      <c r="U75" s="99"/>
      <c r="V75" s="99"/>
      <c r="W75" s="25"/>
      <c r="X75" s="25"/>
      <c r="Y75" s="25"/>
      <c r="Z75" s="25"/>
      <c r="AA75" s="21"/>
      <c r="AB75" s="21"/>
      <c r="AC75" s="21"/>
      <c r="AD75" s="21"/>
      <c r="AE75" s="21"/>
      <c r="AF75" s="21"/>
      <c r="AG75" s="21"/>
      <c r="AH75" s="21"/>
      <c r="AI75" s="21"/>
      <c r="AJ75" s="28"/>
    </row>
    <row r="76" spans="20:36" x14ac:dyDescent="0.25">
      <c r="T76" s="102"/>
      <c r="U76" s="102"/>
      <c r="V76" s="102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8"/>
    </row>
    <row r="77" spans="20:36" x14ac:dyDescent="0.25"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spans="20:36" x14ac:dyDescent="0.25"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spans="20:36" x14ac:dyDescent="0.25"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spans="20:36" x14ac:dyDescent="0.25"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spans="20:36" x14ac:dyDescent="0.25"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spans="20:36" x14ac:dyDescent="0.25"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spans="20:36" x14ac:dyDescent="0.25"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spans="20:36" x14ac:dyDescent="0.25"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spans="20:36" x14ac:dyDescent="0.25"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</sheetData>
  <sheetProtection password="CF7A" sheet="1" objects="1" scenarios="1" selectLockedCells="1" selectUnlockedCells="1"/>
  <mergeCells count="143">
    <mergeCell ref="A57:K57"/>
    <mergeCell ref="A50:K50"/>
    <mergeCell ref="A52:K52"/>
    <mergeCell ref="A54:K54"/>
    <mergeCell ref="A55:K55"/>
    <mergeCell ref="B42:H42"/>
    <mergeCell ref="M43:P43"/>
    <mergeCell ref="B44:H44"/>
    <mergeCell ref="J44:K44"/>
    <mergeCell ref="B45:H45"/>
    <mergeCell ref="J45:K45"/>
    <mergeCell ref="J49:K49"/>
    <mergeCell ref="N48:S48"/>
    <mergeCell ref="J47:K47"/>
    <mergeCell ref="J43:K43"/>
    <mergeCell ref="B32:H32"/>
    <mergeCell ref="B47:H47"/>
    <mergeCell ref="J42:K42"/>
    <mergeCell ref="M42:P42"/>
    <mergeCell ref="J31:K31"/>
    <mergeCell ref="B35:H35"/>
    <mergeCell ref="J35:K35"/>
    <mergeCell ref="B36:H36"/>
    <mergeCell ref="J36:K36"/>
    <mergeCell ref="B37:H37"/>
    <mergeCell ref="J37:K37"/>
    <mergeCell ref="B38:H38"/>
    <mergeCell ref="J38:K38"/>
    <mergeCell ref="B43:G43"/>
    <mergeCell ref="B39:H39"/>
    <mergeCell ref="J39:K39"/>
    <mergeCell ref="B40:H40"/>
    <mergeCell ref="J40:K40"/>
    <mergeCell ref="B41:H41"/>
    <mergeCell ref="J41:K41"/>
    <mergeCell ref="B46:H46"/>
    <mergeCell ref="J46:K46"/>
    <mergeCell ref="B33:H33"/>
    <mergeCell ref="J33:K33"/>
    <mergeCell ref="J30:K30"/>
    <mergeCell ref="J27:K27"/>
    <mergeCell ref="M24:P24"/>
    <mergeCell ref="J24:K24"/>
    <mergeCell ref="J21:K21"/>
    <mergeCell ref="J32:K32"/>
    <mergeCell ref="M32:P32"/>
    <mergeCell ref="M31:P31"/>
    <mergeCell ref="M28:P28"/>
    <mergeCell ref="O25:P25"/>
    <mergeCell ref="B29:H29"/>
    <mergeCell ref="B30:H30"/>
    <mergeCell ref="M12:N13"/>
    <mergeCell ref="M14:N14"/>
    <mergeCell ref="J15:K15"/>
    <mergeCell ref="J19:K19"/>
    <mergeCell ref="M25:N25"/>
    <mergeCell ref="J23:K23"/>
    <mergeCell ref="J25:K25"/>
    <mergeCell ref="J26:K26"/>
    <mergeCell ref="B26:H26"/>
    <mergeCell ref="J17:K17"/>
    <mergeCell ref="B22:G22"/>
    <mergeCell ref="M29:P29"/>
    <mergeCell ref="P12:P13"/>
    <mergeCell ref="O12:O13"/>
    <mergeCell ref="B27:H27"/>
    <mergeCell ref="B28:H28"/>
    <mergeCell ref="M26:P26"/>
    <mergeCell ref="J28:K28"/>
    <mergeCell ref="M21:P21"/>
    <mergeCell ref="M22:P22"/>
    <mergeCell ref="B24:G24"/>
    <mergeCell ref="O30:P30"/>
    <mergeCell ref="A10:A13"/>
    <mergeCell ref="A4:K4"/>
    <mergeCell ref="B10:H13"/>
    <mergeCell ref="A7:D7"/>
    <mergeCell ref="B18:H18"/>
    <mergeCell ref="J11:K13"/>
    <mergeCell ref="I11:I13"/>
    <mergeCell ref="I10:K10"/>
    <mergeCell ref="J18:K18"/>
    <mergeCell ref="A14:K14"/>
    <mergeCell ref="J16:K16"/>
    <mergeCell ref="K7:L7"/>
    <mergeCell ref="T76:V76"/>
    <mergeCell ref="T67:V67"/>
    <mergeCell ref="T68:V68"/>
    <mergeCell ref="T69:V69"/>
    <mergeCell ref="T70:V70"/>
    <mergeCell ref="T71:V71"/>
    <mergeCell ref="T73:V73"/>
    <mergeCell ref="T74:V74"/>
    <mergeCell ref="T75:V75"/>
    <mergeCell ref="T72:V72"/>
    <mergeCell ref="M20:P20"/>
    <mergeCell ref="J20:K20"/>
    <mergeCell ref="M23:P23"/>
    <mergeCell ref="W25:X25"/>
    <mergeCell ref="T25:U25"/>
    <mergeCell ref="T65:V65"/>
    <mergeCell ref="T66:V66"/>
    <mergeCell ref="Q12:Q13"/>
    <mergeCell ref="R12:R13"/>
    <mergeCell ref="S12:S13"/>
    <mergeCell ref="T51:V51"/>
    <mergeCell ref="T52:V52"/>
    <mergeCell ref="T53:V53"/>
    <mergeCell ref="T50:V50"/>
    <mergeCell ref="T59:V59"/>
    <mergeCell ref="T60:V60"/>
    <mergeCell ref="T61:V61"/>
    <mergeCell ref="T62:V62"/>
    <mergeCell ref="T63:V63"/>
    <mergeCell ref="T64:V64"/>
    <mergeCell ref="T54:V54"/>
    <mergeCell ref="T55:V55"/>
    <mergeCell ref="T58:V58"/>
    <mergeCell ref="J29:K29"/>
    <mergeCell ref="B34:H34"/>
    <mergeCell ref="J34:K34"/>
    <mergeCell ref="A1:L1"/>
    <mergeCell ref="A2:L2"/>
    <mergeCell ref="A6:L6"/>
    <mergeCell ref="B31:H31"/>
    <mergeCell ref="B23:H23"/>
    <mergeCell ref="B25:H25"/>
    <mergeCell ref="M19:P19"/>
    <mergeCell ref="M16:P16"/>
    <mergeCell ref="B15:H15"/>
    <mergeCell ref="B16:H16"/>
    <mergeCell ref="B17:H17"/>
    <mergeCell ref="M10:N10"/>
    <mergeCell ref="O10:P10"/>
    <mergeCell ref="O17:P17"/>
    <mergeCell ref="B21:G21"/>
    <mergeCell ref="M11:N11"/>
    <mergeCell ref="B19:H19"/>
    <mergeCell ref="B20:H20"/>
    <mergeCell ref="O14:P14"/>
    <mergeCell ref="M27:P27"/>
    <mergeCell ref="J22:K22"/>
    <mergeCell ref="O11:P11"/>
  </mergeCells>
  <printOptions horizontalCentered="1"/>
  <pageMargins left="0" right="0" top="0.39370078740157483" bottom="1.1811023622047245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этажные с мусоропроводом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2013-03-22T09:48:32Z</dcterms:modified>
</cp:coreProperties>
</file>